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1715" windowWidth="19050" windowHeight="11580" tabRatio="754"/>
  </bookViews>
  <sheets>
    <sheet name="Приложение 1" sheetId="32" r:id="rId1"/>
    <sheet name="Приложение 2" sheetId="34" r:id="rId2"/>
    <sheet name="Приложение 3" sheetId="54" r:id="rId3"/>
    <sheet name="Приложение 4" sheetId="28" r:id="rId4"/>
    <sheet name="Приложение 5" sheetId="61" r:id="rId5"/>
    <sheet name="Приложение 6" sheetId="48" r:id="rId6"/>
  </sheets>
  <calcPr calcId="124519"/>
</workbook>
</file>

<file path=xl/calcChain.xml><?xml version="1.0" encoding="utf-8"?>
<calcChain xmlns="http://schemas.openxmlformats.org/spreadsheetml/2006/main">
  <c r="D120" i="32"/>
  <c r="E120"/>
  <c r="C120"/>
  <c r="D39"/>
  <c r="C39"/>
  <c r="D36"/>
  <c r="D35" s="1"/>
  <c r="C36"/>
  <c r="C35" s="1"/>
  <c r="E37"/>
  <c r="E38"/>
  <c r="L125" i="61"/>
  <c r="M125"/>
  <c r="K125"/>
  <c r="F259" i="54"/>
  <c r="G259"/>
  <c r="G260"/>
  <c r="E259"/>
  <c r="F64"/>
  <c r="E64"/>
  <c r="F22"/>
  <c r="E22"/>
  <c r="G24"/>
  <c r="M167" i="61"/>
  <c r="M168"/>
  <c r="L19"/>
  <c r="K19"/>
  <c r="M28"/>
  <c r="F222" i="54"/>
  <c r="E222"/>
  <c r="G224"/>
  <c r="M141" i="61"/>
  <c r="M142"/>
  <c r="M126"/>
  <c r="G23" i="54"/>
  <c r="D69" i="32"/>
  <c r="D66" s="1"/>
  <c r="C69"/>
  <c r="C66" s="1"/>
  <c r="E36" l="1"/>
  <c r="D32"/>
  <c r="C32"/>
  <c r="D30"/>
  <c r="C30"/>
  <c r="D28"/>
  <c r="C28"/>
  <c r="D26"/>
  <c r="C26"/>
  <c r="M41" i="61"/>
  <c r="M91"/>
  <c r="M62"/>
  <c r="F293" i="54"/>
  <c r="E293"/>
  <c r="G303"/>
  <c r="G302"/>
  <c r="F229"/>
  <c r="F228" s="1"/>
  <c r="E229"/>
  <c r="E228" s="1"/>
  <c r="G230"/>
  <c r="G229" s="1"/>
  <c r="G228" s="1"/>
  <c r="E142" i="32"/>
  <c r="D141"/>
  <c r="E141"/>
  <c r="C141"/>
  <c r="M224" i="61"/>
  <c r="M223"/>
  <c r="M222"/>
  <c r="M221"/>
  <c r="M220"/>
  <c r="M219"/>
  <c r="M218"/>
  <c r="M217"/>
  <c r="M216"/>
  <c r="M215"/>
  <c r="M214"/>
  <c r="M213" s="1"/>
  <c r="L213"/>
  <c r="K213"/>
  <c r="M212"/>
  <c r="M211"/>
  <c r="M210"/>
  <c r="M209"/>
  <c r="M208"/>
  <c r="M207"/>
  <c r="M206"/>
  <c r="M205"/>
  <c r="M204"/>
  <c r="M203"/>
  <c r="M202"/>
  <c r="M201"/>
  <c r="M200"/>
  <c r="M199"/>
  <c r="M198"/>
  <c r="M197"/>
  <c r="M196"/>
  <c r="M195"/>
  <c r="M194"/>
  <c r="M193"/>
  <c r="M192"/>
  <c r="M191"/>
  <c r="M190"/>
  <c r="M189"/>
  <c r="M188"/>
  <c r="M187"/>
  <c r="M186"/>
  <c r="M185"/>
  <c r="M184"/>
  <c r="M183"/>
  <c r="M182"/>
  <c r="M181"/>
  <c r="M180"/>
  <c r="M179"/>
  <c r="M178"/>
  <c r="M177"/>
  <c r="M176"/>
  <c r="M175"/>
  <c r="M174"/>
  <c r="M173"/>
  <c r="M172"/>
  <c r="M171"/>
  <c r="M170"/>
  <c r="M169"/>
  <c r="M166"/>
  <c r="M165"/>
  <c r="M164"/>
  <c r="M163"/>
  <c r="M162"/>
  <c r="M161"/>
  <c r="M160"/>
  <c r="M159"/>
  <c r="M158"/>
  <c r="M157"/>
  <c r="M156"/>
  <c r="M155"/>
  <c r="M154"/>
  <c r="M153"/>
  <c r="M152"/>
  <c r="M151"/>
  <c r="M150"/>
  <c r="M149"/>
  <c r="M148"/>
  <c r="M147"/>
  <c r="M146"/>
  <c r="M145"/>
  <c r="M144"/>
  <c r="M143"/>
  <c r="M140"/>
  <c r="M139"/>
  <c r="M138"/>
  <c r="M137"/>
  <c r="M136"/>
  <c r="M135"/>
  <c r="M134"/>
  <c r="M133"/>
  <c r="M132"/>
  <c r="M131"/>
  <c r="M130"/>
  <c r="M129"/>
  <c r="M128"/>
  <c r="M127"/>
  <c r="M124"/>
  <c r="M123"/>
  <c r="M122"/>
  <c r="M121"/>
  <c r="M120"/>
  <c r="M119"/>
  <c r="M118"/>
  <c r="M117"/>
  <c r="M116"/>
  <c r="M115"/>
  <c r="M114"/>
  <c r="M113"/>
  <c r="M112"/>
  <c r="M111"/>
  <c r="M110"/>
  <c r="M109"/>
  <c r="M108"/>
  <c r="M107"/>
  <c r="M106"/>
  <c r="M105"/>
  <c r="M104"/>
  <c r="M103"/>
  <c r="M102"/>
  <c r="M101"/>
  <c r="M100"/>
  <c r="M99"/>
  <c r="M98"/>
  <c r="M97"/>
  <c r="M96"/>
  <c r="M95"/>
  <c r="M94"/>
  <c r="M93"/>
  <c r="M92"/>
  <c r="M90"/>
  <c r="M89"/>
  <c r="M88"/>
  <c r="M87"/>
  <c r="M86"/>
  <c r="M85"/>
  <c r="M84"/>
  <c r="M83"/>
  <c r="M82"/>
  <c r="M81"/>
  <c r="M80"/>
  <c r="M79"/>
  <c r="M78"/>
  <c r="M77"/>
  <c r="L77"/>
  <c r="K77"/>
  <c r="M76"/>
  <c r="M75"/>
  <c r="M74" s="1"/>
  <c r="L74"/>
  <c r="L225" s="1"/>
  <c r="K74"/>
  <c r="M73"/>
  <c r="M72"/>
  <c r="M71"/>
  <c r="M70"/>
  <c r="M69"/>
  <c r="M68"/>
  <c r="M67"/>
  <c r="M66"/>
  <c r="M65"/>
  <c r="M64"/>
  <c r="M63"/>
  <c r="M61"/>
  <c r="M60"/>
  <c r="M59"/>
  <c r="M58"/>
  <c r="M57"/>
  <c r="M56"/>
  <c r="M55"/>
  <c r="M54"/>
  <c r="M53"/>
  <c r="M52"/>
  <c r="M51"/>
  <c r="M50"/>
  <c r="M49"/>
  <c r="M48"/>
  <c r="M47"/>
  <c r="M46"/>
  <c r="M45"/>
  <c r="M44"/>
  <c r="M43"/>
  <c r="M42"/>
  <c r="M40"/>
  <c r="M39"/>
  <c r="M38"/>
  <c r="M37"/>
  <c r="M36"/>
  <c r="M35"/>
  <c r="M34"/>
  <c r="M33"/>
  <c r="M32"/>
  <c r="M31"/>
  <c r="M30"/>
  <c r="M29"/>
  <c r="M27"/>
  <c r="M26"/>
  <c r="M25"/>
  <c r="M24"/>
  <c r="M23"/>
  <c r="M22"/>
  <c r="M21"/>
  <c r="M20"/>
  <c r="K225"/>
  <c r="E30" i="34"/>
  <c r="D30"/>
  <c r="E29"/>
  <c r="D29"/>
  <c r="E28"/>
  <c r="D28"/>
  <c r="D21" s="1"/>
  <c r="D19" s="1"/>
  <c r="E25"/>
  <c r="D25"/>
  <c r="E24"/>
  <c r="D24"/>
  <c r="E23"/>
  <c r="E21" s="1"/>
  <c r="E19" s="1"/>
  <c r="D23"/>
  <c r="M19" i="61" l="1"/>
  <c r="M225"/>
  <c r="E33" i="32"/>
  <c r="E32" s="1"/>
  <c r="E31"/>
  <c r="E30" s="1"/>
  <c r="E29"/>
  <c r="E28" s="1"/>
  <c r="E27"/>
  <c r="E26" s="1"/>
  <c r="F32" i="54"/>
  <c r="E32"/>
  <c r="G34"/>
  <c r="E90"/>
  <c r="F98"/>
  <c r="E98"/>
  <c r="F90"/>
  <c r="F89" s="1"/>
  <c r="G100"/>
  <c r="G99"/>
  <c r="G98" s="1"/>
  <c r="E89" l="1"/>
  <c r="D25" i="32"/>
  <c r="C25"/>
  <c r="F187" i="54" l="1"/>
  <c r="E187"/>
  <c r="G190"/>
  <c r="E78"/>
  <c r="E56"/>
  <c r="G80"/>
  <c r="G79"/>
  <c r="F78"/>
  <c r="G78" l="1"/>
  <c r="E148" i="32"/>
  <c r="E147" s="1"/>
  <c r="D147"/>
  <c r="C147"/>
  <c r="D143"/>
  <c r="C143"/>
  <c r="E144"/>
  <c r="E143" s="1"/>
  <c r="C84"/>
  <c r="F155" i="54"/>
  <c r="E155"/>
  <c r="G157"/>
  <c r="F149"/>
  <c r="E149"/>
  <c r="G152"/>
  <c r="E96" i="32" l="1"/>
  <c r="D95"/>
  <c r="E95"/>
  <c r="C95"/>
  <c r="E124"/>
  <c r="D107"/>
  <c r="C107"/>
  <c r="D105"/>
  <c r="C105"/>
  <c r="D103"/>
  <c r="C103"/>
  <c r="D101"/>
  <c r="C101"/>
  <c r="D99"/>
  <c r="C99"/>
  <c r="D97"/>
  <c r="C97"/>
  <c r="D93"/>
  <c r="C93"/>
  <c r="D90"/>
  <c r="C90"/>
  <c r="D87"/>
  <c r="C87"/>
  <c r="E88"/>
  <c r="E89"/>
  <c r="E91"/>
  <c r="E92"/>
  <c r="E94"/>
  <c r="E93" s="1"/>
  <c r="E98"/>
  <c r="E97" s="1"/>
  <c r="E100"/>
  <c r="E99" s="1"/>
  <c r="E102"/>
  <c r="E101" s="1"/>
  <c r="E104"/>
  <c r="E103" s="1"/>
  <c r="E106"/>
  <c r="E105" s="1"/>
  <c r="E108"/>
  <c r="E109"/>
  <c r="D84"/>
  <c r="D83" s="1"/>
  <c r="D82" s="1"/>
  <c r="E86"/>
  <c r="E85"/>
  <c r="D123"/>
  <c r="C123"/>
  <c r="D63"/>
  <c r="D62" s="1"/>
  <c r="C63"/>
  <c r="C62" s="1"/>
  <c r="E55" i="54"/>
  <c r="G76"/>
  <c r="G77"/>
  <c r="D145" i="32"/>
  <c r="D140" s="1"/>
  <c r="C145"/>
  <c r="C140" s="1"/>
  <c r="E146"/>
  <c r="E145" s="1"/>
  <c r="E140" s="1"/>
  <c r="D38" i="28"/>
  <c r="D44"/>
  <c r="D47"/>
  <c r="C47"/>
  <c r="E51"/>
  <c r="E47" s="1"/>
  <c r="H25" i="48"/>
  <c r="G25"/>
  <c r="F25"/>
  <c r="E25"/>
  <c r="D25"/>
  <c r="C25"/>
  <c r="B25"/>
  <c r="I25"/>
  <c r="E64" i="32"/>
  <c r="E63" s="1"/>
  <c r="E62" s="1"/>
  <c r="G311" i="54"/>
  <c r="F134"/>
  <c r="E134"/>
  <c r="G135"/>
  <c r="G134" s="1"/>
  <c r="G33"/>
  <c r="G32" s="1"/>
  <c r="C83" i="32" l="1"/>
  <c r="C82" s="1"/>
  <c r="E84"/>
  <c r="E87"/>
  <c r="E107"/>
  <c r="E90"/>
  <c r="C40" i="34"/>
  <c r="C39" s="1"/>
  <c r="D39"/>
  <c r="E40"/>
  <c r="D40"/>
  <c r="E39"/>
  <c r="E37"/>
  <c r="D37"/>
  <c r="C37"/>
  <c r="C36" s="1"/>
  <c r="C35" s="1"/>
  <c r="E36"/>
  <c r="D36"/>
  <c r="E35"/>
  <c r="D35"/>
  <c r="E34"/>
  <c r="D34"/>
  <c r="D33" s="1"/>
  <c r="E33"/>
  <c r="C30"/>
  <c r="C29" s="1"/>
  <c r="C28" s="1"/>
  <c r="C25"/>
  <c r="C24" s="1"/>
  <c r="C23" s="1"/>
  <c r="E151" i="32"/>
  <c r="D150"/>
  <c r="E150"/>
  <c r="C150"/>
  <c r="C149" s="1"/>
  <c r="E149"/>
  <c r="D149"/>
  <c r="D54"/>
  <c r="C54"/>
  <c r="E55"/>
  <c r="E54" s="1"/>
  <c r="E54" i="28"/>
  <c r="E53"/>
  <c r="E50"/>
  <c r="E49"/>
  <c r="E48"/>
  <c r="E46"/>
  <c r="E45"/>
  <c r="E43"/>
  <c r="E42"/>
  <c r="E41"/>
  <c r="E40"/>
  <c r="E39"/>
  <c r="E37"/>
  <c r="E36"/>
  <c r="E35"/>
  <c r="E33"/>
  <c r="E32"/>
  <c r="E31"/>
  <c r="E29"/>
  <c r="E26"/>
  <c r="E25"/>
  <c r="E24"/>
  <c r="E23"/>
  <c r="E22"/>
  <c r="E20"/>
  <c r="E19"/>
  <c r="G319" i="54"/>
  <c r="G316"/>
  <c r="G315"/>
  <c r="G314"/>
  <c r="G310"/>
  <c r="G309"/>
  <c r="G308"/>
  <c r="G307"/>
  <c r="G306"/>
  <c r="G305"/>
  <c r="G304"/>
  <c r="G301"/>
  <c r="G300"/>
  <c r="G299"/>
  <c r="G298"/>
  <c r="G297"/>
  <c r="G296"/>
  <c r="G295"/>
  <c r="G294"/>
  <c r="G293" s="1"/>
  <c r="G292"/>
  <c r="G291"/>
  <c r="G290"/>
  <c r="G289"/>
  <c r="G288"/>
  <c r="G287"/>
  <c r="G286"/>
  <c r="G285"/>
  <c r="G284"/>
  <c r="G283"/>
  <c r="G282"/>
  <c r="G281"/>
  <c r="G279"/>
  <c r="G278"/>
  <c r="G275"/>
  <c r="G274"/>
  <c r="G273"/>
  <c r="G272"/>
  <c r="G269"/>
  <c r="G268"/>
  <c r="G265"/>
  <c r="G264"/>
  <c r="G258"/>
  <c r="G257"/>
  <c r="G253"/>
  <c r="G252"/>
  <c r="G251"/>
  <c r="G248"/>
  <c r="G246"/>
  <c r="G245"/>
  <c r="G241"/>
  <c r="G240"/>
  <c r="G237"/>
  <c r="G236"/>
  <c r="G234"/>
  <c r="G227"/>
  <c r="G223"/>
  <c r="G222" s="1"/>
  <c r="G220"/>
  <c r="G219"/>
  <c r="G216"/>
  <c r="G215"/>
  <c r="G214"/>
  <c r="G211"/>
  <c r="G210"/>
  <c r="G209"/>
  <c r="G206"/>
  <c r="G204"/>
  <c r="G203"/>
  <c r="G200"/>
  <c r="G196"/>
  <c r="G193"/>
  <c r="G189"/>
  <c r="G188"/>
  <c r="G187" s="1"/>
  <c r="G185"/>
  <c r="G184"/>
  <c r="G180"/>
  <c r="G177"/>
  <c r="G173"/>
  <c r="G172"/>
  <c r="G171"/>
  <c r="G170"/>
  <c r="G167"/>
  <c r="G163"/>
  <c r="G162"/>
  <c r="G161"/>
  <c r="G156"/>
  <c r="G153"/>
  <c r="G151"/>
  <c r="G150"/>
  <c r="G146"/>
  <c r="G143"/>
  <c r="G142"/>
  <c r="G141"/>
  <c r="G140"/>
  <c r="G139"/>
  <c r="G138"/>
  <c r="G133"/>
  <c r="G132"/>
  <c r="G131"/>
  <c r="G130"/>
  <c r="G129" s="1"/>
  <c r="G128"/>
  <c r="G127"/>
  <c r="G126"/>
  <c r="G125"/>
  <c r="G124" s="1"/>
  <c r="G123"/>
  <c r="G122" s="1"/>
  <c r="G121"/>
  <c r="G120"/>
  <c r="G119"/>
  <c r="G118"/>
  <c r="G114"/>
  <c r="G113"/>
  <c r="G110"/>
  <c r="G109"/>
  <c r="G108"/>
  <c r="G105"/>
  <c r="G104"/>
  <c r="G103"/>
  <c r="G97"/>
  <c r="G96"/>
  <c r="G95"/>
  <c r="G94"/>
  <c r="G93"/>
  <c r="G92"/>
  <c r="G91"/>
  <c r="G90" s="1"/>
  <c r="G89" s="1"/>
  <c r="G88"/>
  <c r="G87"/>
  <c r="G86"/>
  <c r="G84"/>
  <c r="G83"/>
  <c r="G75"/>
  <c r="G74"/>
  <c r="G73"/>
  <c r="G72"/>
  <c r="G71"/>
  <c r="G70"/>
  <c r="G69"/>
  <c r="G68"/>
  <c r="G67"/>
  <c r="G66"/>
  <c r="G65"/>
  <c r="G64" s="1"/>
  <c r="G63"/>
  <c r="G62"/>
  <c r="G61"/>
  <c r="G60"/>
  <c r="G59"/>
  <c r="G58"/>
  <c r="G57"/>
  <c r="G54"/>
  <c r="G53"/>
  <c r="G52"/>
  <c r="G49"/>
  <c r="G48"/>
  <c r="G47"/>
  <c r="G46"/>
  <c r="G45"/>
  <c r="G43"/>
  <c r="G42"/>
  <c r="G41"/>
  <c r="G40"/>
  <c r="G39"/>
  <c r="G38"/>
  <c r="G37"/>
  <c r="G31"/>
  <c r="G30"/>
  <c r="G29" s="1"/>
  <c r="G28"/>
  <c r="G27"/>
  <c r="G26"/>
  <c r="G25"/>
  <c r="E139" i="32"/>
  <c r="E137"/>
  <c r="E135"/>
  <c r="E133"/>
  <c r="E130"/>
  <c r="E128"/>
  <c r="E126"/>
  <c r="E122"/>
  <c r="E119"/>
  <c r="E118" s="1"/>
  <c r="E117"/>
  <c r="E112"/>
  <c r="E81"/>
  <c r="E80"/>
  <c r="E76"/>
  <c r="E75"/>
  <c r="E71"/>
  <c r="E70"/>
  <c r="E69" s="1"/>
  <c r="E68"/>
  <c r="E67"/>
  <c r="E66" s="1"/>
  <c r="E61"/>
  <c r="E60" s="1"/>
  <c r="E59"/>
  <c r="E58"/>
  <c r="E52"/>
  <c r="E49"/>
  <c r="E46"/>
  <c r="E45" s="1"/>
  <c r="E44"/>
  <c r="E43" s="1"/>
  <c r="E42"/>
  <c r="E41" s="1"/>
  <c r="E40"/>
  <c r="E39" s="1"/>
  <c r="E35" s="1"/>
  <c r="E23"/>
  <c r="E22"/>
  <c r="E21"/>
  <c r="E20"/>
  <c r="D52" i="28"/>
  <c r="D34"/>
  <c r="D30"/>
  <c r="D27"/>
  <c r="D18"/>
  <c r="G318" i="54"/>
  <c r="F318"/>
  <c r="G317"/>
  <c r="F317"/>
  <c r="G313"/>
  <c r="F313"/>
  <c r="G312"/>
  <c r="F312"/>
  <c r="G280"/>
  <c r="F280"/>
  <c r="G277"/>
  <c r="F277"/>
  <c r="F276" s="1"/>
  <c r="G271"/>
  <c r="F271"/>
  <c r="G270"/>
  <c r="F270"/>
  <c r="G267"/>
  <c r="F267"/>
  <c r="G266"/>
  <c r="F266"/>
  <c r="G263"/>
  <c r="F263"/>
  <c r="G262"/>
  <c r="F262"/>
  <c r="G261"/>
  <c r="F261"/>
  <c r="F258"/>
  <c r="G256"/>
  <c r="F256"/>
  <c r="G255"/>
  <c r="F255"/>
  <c r="F254" s="1"/>
  <c r="G250"/>
  <c r="F250"/>
  <c r="G249"/>
  <c r="F249"/>
  <c r="G247"/>
  <c r="F247"/>
  <c r="G244"/>
  <c r="F244"/>
  <c r="G243"/>
  <c r="F243"/>
  <c r="G242"/>
  <c r="F242"/>
  <c r="G239"/>
  <c r="F239"/>
  <c r="G238"/>
  <c r="F238"/>
  <c r="G235"/>
  <c r="F235"/>
  <c r="G233"/>
  <c r="F233"/>
  <c r="G232"/>
  <c r="F232"/>
  <c r="G231"/>
  <c r="F231"/>
  <c r="G226"/>
  <c r="F226"/>
  <c r="G225"/>
  <c r="F225"/>
  <c r="G221"/>
  <c r="F221"/>
  <c r="G218"/>
  <c r="F218"/>
  <c r="G217"/>
  <c r="F217"/>
  <c r="G213"/>
  <c r="F213"/>
  <c r="G212"/>
  <c r="F212"/>
  <c r="G208"/>
  <c r="G207" s="1"/>
  <c r="F208"/>
  <c r="F207" s="1"/>
  <c r="G205"/>
  <c r="F205"/>
  <c r="G202"/>
  <c r="F202"/>
  <c r="G201"/>
  <c r="F201"/>
  <c r="G199"/>
  <c r="F199"/>
  <c r="G198"/>
  <c r="F198"/>
  <c r="G195"/>
  <c r="F195"/>
  <c r="G194"/>
  <c r="F194"/>
  <c r="G192"/>
  <c r="F192"/>
  <c r="G191"/>
  <c r="F191"/>
  <c r="G186"/>
  <c r="F186"/>
  <c r="G183"/>
  <c r="F183"/>
  <c r="G182"/>
  <c r="F182"/>
  <c r="G181"/>
  <c r="F181"/>
  <c r="G179"/>
  <c r="F179"/>
  <c r="G178"/>
  <c r="F178"/>
  <c r="G176"/>
  <c r="F176"/>
  <c r="G175"/>
  <c r="F175"/>
  <c r="G174"/>
  <c r="F174"/>
  <c r="G169"/>
  <c r="F169"/>
  <c r="G168"/>
  <c r="F168"/>
  <c r="G166"/>
  <c r="F166"/>
  <c r="G165"/>
  <c r="F165"/>
  <c r="G164"/>
  <c r="F164"/>
  <c r="G160"/>
  <c r="F160"/>
  <c r="G159"/>
  <c r="F159"/>
  <c r="G158"/>
  <c r="F158"/>
  <c r="F154"/>
  <c r="F148"/>
  <c r="G145"/>
  <c r="F145"/>
  <c r="G144"/>
  <c r="F144"/>
  <c r="G137"/>
  <c r="F137"/>
  <c r="G136"/>
  <c r="F136"/>
  <c r="F129"/>
  <c r="F124"/>
  <c r="F122"/>
  <c r="G117"/>
  <c r="G116" s="1"/>
  <c r="F117"/>
  <c r="G112"/>
  <c r="F112"/>
  <c r="G111"/>
  <c r="F111"/>
  <c r="G107"/>
  <c r="F107"/>
  <c r="G106"/>
  <c r="F106"/>
  <c r="G102"/>
  <c r="F102"/>
  <c r="G101"/>
  <c r="F101"/>
  <c r="F85"/>
  <c r="G82"/>
  <c r="F82"/>
  <c r="F81" s="1"/>
  <c r="G56"/>
  <c r="F56"/>
  <c r="F55" s="1"/>
  <c r="G51"/>
  <c r="F51"/>
  <c r="G50"/>
  <c r="F50"/>
  <c r="G36"/>
  <c r="F36"/>
  <c r="G35"/>
  <c r="F35"/>
  <c r="F29"/>
  <c r="F21"/>
  <c r="D138" i="32"/>
  <c r="D136"/>
  <c r="D134"/>
  <c r="D132"/>
  <c r="D129"/>
  <c r="D127"/>
  <c r="D125"/>
  <c r="D121"/>
  <c r="D118"/>
  <c r="D116" s="1"/>
  <c r="D115" s="1"/>
  <c r="D111"/>
  <c r="D110" s="1"/>
  <c r="D79"/>
  <c r="D78" s="1"/>
  <c r="D77" s="1"/>
  <c r="D74"/>
  <c r="D73" s="1"/>
  <c r="D72" s="1"/>
  <c r="D65"/>
  <c r="D60"/>
  <c r="D57"/>
  <c r="D51"/>
  <c r="D50" s="1"/>
  <c r="D48"/>
  <c r="D47" s="1"/>
  <c r="D45"/>
  <c r="D43"/>
  <c r="D41"/>
  <c r="D24"/>
  <c r="D19"/>
  <c r="D18" s="1"/>
  <c r="E52" i="28"/>
  <c r="E34"/>
  <c r="E30"/>
  <c r="E27"/>
  <c r="E18"/>
  <c r="F197" i="54" l="1"/>
  <c r="F116"/>
  <c r="G197"/>
  <c r="G22"/>
  <c r="G21" s="1"/>
  <c r="E25" i="32"/>
  <c r="G85" i="54"/>
  <c r="G81" s="1"/>
  <c r="G254"/>
  <c r="G155"/>
  <c r="G154" s="1"/>
  <c r="G149"/>
  <c r="G148" s="1"/>
  <c r="F147"/>
  <c r="F115"/>
  <c r="E83" i="32"/>
  <c r="E82" s="1"/>
  <c r="G55" i="54"/>
  <c r="E38" i="28"/>
  <c r="E55" s="1"/>
  <c r="E44"/>
  <c r="D55"/>
  <c r="F20" i="54"/>
  <c r="F320" s="1"/>
  <c r="G115"/>
  <c r="C34" i="34"/>
  <c r="C33" s="1"/>
  <c r="C21"/>
  <c r="G276" i="54"/>
  <c r="D131" i="32"/>
  <c r="D56"/>
  <c r="D53" s="1"/>
  <c r="D34"/>
  <c r="E138"/>
  <c r="E136"/>
  <c r="E134"/>
  <c r="E132"/>
  <c r="E129"/>
  <c r="E127"/>
  <c r="E125"/>
  <c r="E123" s="1"/>
  <c r="E121"/>
  <c r="E116"/>
  <c r="E115" s="1"/>
  <c r="E111"/>
  <c r="E110" s="1"/>
  <c r="E79"/>
  <c r="E78" s="1"/>
  <c r="E77" s="1"/>
  <c r="E74"/>
  <c r="E73" s="1"/>
  <c r="E72" s="1"/>
  <c r="E65"/>
  <c r="E57"/>
  <c r="E56" s="1"/>
  <c r="E53" s="1"/>
  <c r="E51"/>
  <c r="E50" s="1"/>
  <c r="E48"/>
  <c r="E47" s="1"/>
  <c r="E34"/>
  <c r="E24"/>
  <c r="E19"/>
  <c r="E18" s="1"/>
  <c r="E233" i="54"/>
  <c r="E235"/>
  <c r="E239"/>
  <c r="E36"/>
  <c r="E112"/>
  <c r="E51"/>
  <c r="G147" l="1"/>
  <c r="G20"/>
  <c r="G320" s="1"/>
  <c r="D114" i="32"/>
  <c r="D113" s="1"/>
  <c r="C19" i="34"/>
  <c r="D17" i="32"/>
  <c r="E131"/>
  <c r="E232" i="54"/>
  <c r="E17" i="32"/>
  <c r="E29" i="54"/>
  <c r="E183"/>
  <c r="D152" i="32" l="1"/>
  <c r="E114"/>
  <c r="E113" s="1"/>
  <c r="E152" s="1"/>
  <c r="E82" i="54"/>
  <c r="E21"/>
  <c r="E137"/>
  <c r="E129"/>
  <c r="E124"/>
  <c r="C127" i="32" l="1"/>
  <c r="E280" i="54" l="1"/>
  <c r="E169"/>
  <c r="E244"/>
  <c r="E243" s="1"/>
  <c r="E247"/>
  <c r="E168" l="1"/>
  <c r="E313" l="1"/>
  <c r="E312" s="1"/>
  <c r="E277"/>
  <c r="E160"/>
  <c r="E107"/>
  <c r="E85"/>
  <c r="E271"/>
  <c r="E213"/>
  <c r="C125" i="32"/>
  <c r="C134"/>
  <c r="C129"/>
  <c r="E81" i="54" l="1"/>
  <c r="C138" i="32"/>
  <c r="C136"/>
  <c r="C132"/>
  <c r="C121"/>
  <c r="C111"/>
  <c r="C110" s="1"/>
  <c r="E122" i="54"/>
  <c r="E154"/>
  <c r="E318"/>
  <c r="E317" s="1"/>
  <c r="E276" s="1"/>
  <c r="E270"/>
  <c r="E267"/>
  <c r="E266" s="1"/>
  <c r="E263"/>
  <c r="E262" s="1"/>
  <c r="E258"/>
  <c r="E256"/>
  <c r="E255" s="1"/>
  <c r="E250"/>
  <c r="E249" s="1"/>
  <c r="E242" s="1"/>
  <c r="E238"/>
  <c r="E226"/>
  <c r="E225" s="1"/>
  <c r="E221"/>
  <c r="E218"/>
  <c r="E217" s="1"/>
  <c r="E212"/>
  <c r="E208"/>
  <c r="E207" s="1"/>
  <c r="E205"/>
  <c r="E202"/>
  <c r="E199"/>
  <c r="E198" s="1"/>
  <c r="E195"/>
  <c r="E194" s="1"/>
  <c r="E192"/>
  <c r="E191" s="1"/>
  <c r="E186"/>
  <c r="E182"/>
  <c r="E179"/>
  <c r="E178" s="1"/>
  <c r="E176"/>
  <c r="E175" s="1"/>
  <c r="E166"/>
  <c r="E165" s="1"/>
  <c r="E159"/>
  <c r="E158" s="1"/>
  <c r="E148"/>
  <c r="E145"/>
  <c r="E144" s="1"/>
  <c r="E136"/>
  <c r="E117"/>
  <c r="E116" s="1"/>
  <c r="E111"/>
  <c r="E106"/>
  <c r="E102"/>
  <c r="E101" s="1"/>
  <c r="E50"/>
  <c r="E35"/>
  <c r="C52" i="28"/>
  <c r="C44"/>
  <c r="C38"/>
  <c r="C34"/>
  <c r="C30"/>
  <c r="C27"/>
  <c r="C18"/>
  <c r="C79" i="32"/>
  <c r="C78" s="1"/>
  <c r="C77" s="1"/>
  <c r="C74"/>
  <c r="C73" s="1"/>
  <c r="C72" s="1"/>
  <c r="C65"/>
  <c r="C60"/>
  <c r="C57"/>
  <c r="C51"/>
  <c r="C50" s="1"/>
  <c r="C48"/>
  <c r="C47" s="1"/>
  <c r="C45"/>
  <c r="C43"/>
  <c r="C41"/>
  <c r="C24"/>
  <c r="C19"/>
  <c r="C18" s="1"/>
  <c r="C131" l="1"/>
  <c r="E147" i="54"/>
  <c r="C34" i="32"/>
  <c r="E115" i="54"/>
  <c r="C118" i="32"/>
  <c r="C116" s="1"/>
  <c r="C115" s="1"/>
  <c r="C55" i="28"/>
  <c r="E20" i="54"/>
  <c r="E164"/>
  <c r="E261"/>
  <c r="E254"/>
  <c r="E231"/>
  <c r="E201"/>
  <c r="E197" s="1"/>
  <c r="E181"/>
  <c r="E174"/>
  <c r="C56" i="32"/>
  <c r="C53" s="1"/>
  <c r="C17" l="1"/>
  <c r="C114"/>
  <c r="C113" s="1"/>
  <c r="E320" i="54"/>
  <c r="C152" i="32" l="1"/>
</calcChain>
</file>

<file path=xl/sharedStrings.xml><?xml version="1.0" encoding="utf-8"?>
<sst xmlns="http://schemas.openxmlformats.org/spreadsheetml/2006/main" count="1517" uniqueCount="817">
  <si>
    <t>к решению Совета</t>
  </si>
  <si>
    <t>Тейковского</t>
  </si>
  <si>
    <t>муниципального района</t>
  </si>
  <si>
    <t>Наименование показателя</t>
  </si>
  <si>
    <t>Финансовый отдел администрации Тейковского муниципального района</t>
  </si>
  <si>
    <t>040</t>
  </si>
  <si>
    <t>042</t>
  </si>
  <si>
    <t>100</t>
  </si>
  <si>
    <t xml:space="preserve">Распределение бюджетных ассигнований по целевым статьям </t>
  </si>
  <si>
    <t>Наименование</t>
  </si>
  <si>
    <t>Целевая статья</t>
  </si>
  <si>
    <t>Вид расходов</t>
  </si>
  <si>
    <t>Муниципальная программа «Развитие физической культуры и спорта в Тейковском муниципальном районе»</t>
  </si>
  <si>
    <t>Непрограммные направления деятельности представительного органа Тейковского муниципального района</t>
  </si>
  <si>
    <t>Иные непрограммные мероприятия</t>
  </si>
  <si>
    <t>Реализация полномочий Ивановской области на осуществление переданных органам местного самоуправления государственных полномочий Ивановской области</t>
  </si>
  <si>
    <t>ВСЕГО</t>
  </si>
  <si>
    <t xml:space="preserve">(муниципальным программам Тейковского муниципального района и </t>
  </si>
  <si>
    <t>не включенным в муниципальные программы Тейковского муниципального</t>
  </si>
  <si>
    <t>РАСПРЕДЕЛЕНИЕ РАСХОДОВ</t>
  </si>
  <si>
    <t xml:space="preserve">Общегосударственные вопросы  </t>
  </si>
  <si>
    <t>Обеспечение деятельности финансовых, налоговых и таможенных органов и органов финансового (финансово-бюджетного) надзора</t>
  </si>
  <si>
    <t>Резервные фонды</t>
  </si>
  <si>
    <t xml:space="preserve">Другие общегосударственные вопросы </t>
  </si>
  <si>
    <t>Национальная безопасность и правоохранительная деятельность</t>
  </si>
  <si>
    <t xml:space="preserve">Национальная экономика </t>
  </si>
  <si>
    <t xml:space="preserve">Сельское хозяйство и рыболовство </t>
  </si>
  <si>
    <t>Дорожное хозяйство (дорожные фонды)</t>
  </si>
  <si>
    <t xml:space="preserve">Другие вопросы в области национальной экономики </t>
  </si>
  <si>
    <t>Дошкольное образование</t>
  </si>
  <si>
    <t>Общее образование</t>
  </si>
  <si>
    <t>Другие вопросы в области образования</t>
  </si>
  <si>
    <t>Культура</t>
  </si>
  <si>
    <t>Социальная политика</t>
  </si>
  <si>
    <t xml:space="preserve">Пенсионное обеспечение </t>
  </si>
  <si>
    <t xml:space="preserve">Охрана семьи и детства </t>
  </si>
  <si>
    <t>Физическая культура и спорт</t>
  </si>
  <si>
    <t xml:space="preserve">Итого расходов </t>
  </si>
  <si>
    <t>0100</t>
  </si>
  <si>
    <t>0103</t>
  </si>
  <si>
    <t>0104</t>
  </si>
  <si>
    <t>0106</t>
  </si>
  <si>
    <t>0111</t>
  </si>
  <si>
    <t>0113</t>
  </si>
  <si>
    <t>0300</t>
  </si>
  <si>
    <t>0400</t>
  </si>
  <si>
    <t>0405</t>
  </si>
  <si>
    <t>0409</t>
  </si>
  <si>
    <t>0412</t>
  </si>
  <si>
    <t>0700</t>
  </si>
  <si>
    <t>0701</t>
  </si>
  <si>
    <t>0702</t>
  </si>
  <si>
    <t>0707</t>
  </si>
  <si>
    <t>0709</t>
  </si>
  <si>
    <t>0800</t>
  </si>
  <si>
    <t>0801</t>
  </si>
  <si>
    <t>1000</t>
  </si>
  <si>
    <t>1001</t>
  </si>
  <si>
    <t>1004</t>
  </si>
  <si>
    <t>1100</t>
  </si>
  <si>
    <t>Раздел, подразделений</t>
  </si>
  <si>
    <t>Вид рас-ходов</t>
  </si>
  <si>
    <t>Администрация Тейковского муниципального района</t>
  </si>
  <si>
    <t>Совет Тейковского муниципального района</t>
  </si>
  <si>
    <t>041</t>
  </si>
  <si>
    <t>046</t>
  </si>
  <si>
    <t xml:space="preserve">Ведомственная структура расходов бюджета Тейковского муниципального </t>
  </si>
  <si>
    <r>
      <t>Образование</t>
    </r>
    <r>
      <rPr>
        <sz val="10"/>
        <color theme="1"/>
        <rFont val="Times New Roman"/>
        <family val="1"/>
        <charset val="204"/>
      </rPr>
      <t xml:space="preserve"> </t>
    </r>
  </si>
  <si>
    <t>Код адми-нистратора расходов</t>
  </si>
  <si>
    <t>Отдел образования администрации Тейковского муниципального района</t>
  </si>
  <si>
    <t>0105</t>
  </si>
  <si>
    <t>Судебная система</t>
  </si>
  <si>
    <t>0102</t>
  </si>
  <si>
    <t>Функционирование высшего должностного лица субъекта Российской Федерации и муниципального образования</t>
  </si>
  <si>
    <t xml:space="preserve">Подпрограмма «Развитие общего образования» </t>
  </si>
  <si>
    <t>Основное мероприятие «Укрепление материально-технической базы учреждений образования»</t>
  </si>
  <si>
    <t>Основное мероприятие «Развитие кадрового потенциала системы образования»</t>
  </si>
  <si>
    <t xml:space="preserve">Подпрограмма «Финансовое обеспечение предоставления мер социальной поддержки в сфере образования» </t>
  </si>
  <si>
    <t>Основное мероприятие «Финансовое обеспечение предоставления мер социальной поддержки в сфере образования»</t>
  </si>
  <si>
    <t xml:space="preserve">Подпрограмма “Реализация основных общеобразовательных программ» </t>
  </si>
  <si>
    <t>Основное мероприятие «Развитие дошкольного образования»</t>
  </si>
  <si>
    <t xml:space="preserve">Основное мероприятие «Развитие общего образования» </t>
  </si>
  <si>
    <t xml:space="preserve">Подпрограмма «Реализация дополнительных общеобразовательных программ» </t>
  </si>
  <si>
    <t>Основное мероприятие «Развитие дополнительного образования»</t>
  </si>
  <si>
    <t xml:space="preserve">Подпрограмма «Организация отдыха и оздоровления детей» </t>
  </si>
  <si>
    <t>Основное мероприятие «Организация отдыха и оздоровления детей»</t>
  </si>
  <si>
    <t>Основное мероприятие «Реализация молодежной политики»</t>
  </si>
  <si>
    <t>Основное мероприятие «Развитие культуры»</t>
  </si>
  <si>
    <t>Основное мероприятие «Укрепление материально-технической базы учреждений культуры»</t>
  </si>
  <si>
    <t>Основное мероприятие «Повышение средней заработной платы работникам муниципальных учреждений культуры»</t>
  </si>
  <si>
    <t xml:space="preserve">Подпрограмма «Предоставление дополнительного образования в сфере культуры и искусства» </t>
  </si>
  <si>
    <t>Основное мероприятие «Физическое воспитание и обеспечение организации и проведения физкультурных мероприятий и массовых спортивных мероприятий»</t>
  </si>
  <si>
    <t>Функционирование высшего должностного лица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</si>
  <si>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пенсионного обеспечения отдельных категорий граждан (Социальное обеспечение и иные выплаты населению)</t>
  </si>
  <si>
    <t>Приложение 7</t>
  </si>
  <si>
    <t xml:space="preserve">Подпрограмма «Выявление и поддержка одаренных детей» </t>
  </si>
  <si>
    <t>Основное мероприятие «Выявление и поддержка одаренных детей и молодежи»</t>
  </si>
  <si>
    <t>Проведение районных и участие в областных конкурсах социально значимых программ и проектов, направленных на поддержку одаренных детей (Предоставление субсидий бюджетным, автономным учреждениям и иным некоммерческим организациям)</t>
  </si>
  <si>
    <t>047</t>
  </si>
  <si>
    <t>0804</t>
  </si>
  <si>
    <t>Другие вопросы в области культуры, кинематографии</t>
  </si>
  <si>
    <t>Культура, кинематография</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</si>
  <si>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</si>
  <si>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 xml:space="preserve">Проведение районных и участие в областных конкурсах социально значимых программ и проектов, направленных на поддержку одаренных детей (Закупка товаров, работ и услуг для обеспечения государственных (муниципальных) нужд) </t>
  </si>
  <si>
    <t xml:space="preserve">Расходы на питание детей (Закупка товаров, работ и услуг для обеспечения государственных (муниципальных) нужд) </t>
  </si>
  <si>
    <t xml:space="preserve">Содержание прочих учреждений образования (Закупка товаров, работ и услуг для обеспечения государственных (муниципальных) нужд) </t>
  </si>
  <si>
    <t xml:space="preserve">Содержание учреждений культуры  за счет иных источников (Закупка товаров, работ и услуг для обеспечения государственных (муниципальных) нужд) </t>
  </si>
  <si>
    <t xml:space="preserve">Информирование населения о деятельности органов местного самоуправления Тейковского муниципального района (Закупка товаров, работ и услуг для обеспечения государственных (муниципальных) нужд) </t>
  </si>
  <si>
    <t xml:space="preserve">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 </t>
  </si>
  <si>
    <t xml:space="preserve"> 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</si>
  <si>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</si>
  <si>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1003</t>
  </si>
  <si>
    <t>Социальное обеспечение населения</t>
  </si>
  <si>
    <t>Приложение 9</t>
  </si>
  <si>
    <t>Молодежная политика</t>
  </si>
  <si>
    <t xml:space="preserve">Мероприятия в области строительства, архитектуры и градостроительства (Закупка товаров, работ и услуг для обеспечения государственных (муниципальных) нужд) </t>
  </si>
  <si>
    <t>Подпрограмма «Содержание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t>
  </si>
  <si>
    <t>Основное мероприятие «Содержание автомобильных дорог общего пользования местного значения и дорог внутри населенных пунктов»</t>
  </si>
  <si>
    <t>Подпрограмма «Текущий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t>
  </si>
  <si>
    <t>Основное мероприятие «Текущий и капитальный ремонт автомобильных дорог общего пользования местного значения и дорог внутри населенных пунктов»</t>
  </si>
  <si>
    <t>Подпрограмма «Развитие газификации Тейковского муниципального района»</t>
  </si>
  <si>
    <t>Подпрограмма «Обеспечение водоснабжением  жителей Тейковского муниципального района»</t>
  </si>
  <si>
    <t>Основное мероприятие "Участие в организации деятельности по сбору и транспортированию твердых коммунальных отходов"</t>
  </si>
  <si>
    <t>Подпрограмма «Содержание территорий сельских кладбищ Тейковского муниципального района»</t>
  </si>
  <si>
    <t>Основное мероприятие «Проведение капитального ремонта жилфонда»</t>
  </si>
  <si>
    <t xml:space="preserve">Формирование районного фонда материально-технических ресурсов (Закупка товаров, работ и услуг для обеспечения государственных (муниципальных) нужд) </t>
  </si>
  <si>
    <t xml:space="preserve">Проведение капитального ремонта муниципального жилого фонда (Закупка товаров, работ и услуг для обеспечения государственных (муниципальных) нужд) </t>
  </si>
  <si>
    <t>0502</t>
  </si>
  <si>
    <t>0501</t>
  </si>
  <si>
    <t>0503</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</si>
  <si>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</si>
  <si>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</si>
  <si>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Жилищно-коммунальное хозяйство</t>
  </si>
  <si>
    <t>0500</t>
  </si>
  <si>
    <t>Жилищное хозяйство</t>
  </si>
  <si>
    <t>Коммунальное хозяйство</t>
  </si>
  <si>
    <t>Благоустройство</t>
  </si>
  <si>
    <t>Основное мероприятие "Обеспечение водоснабжения в границах муниципального района"</t>
  </si>
  <si>
    <t>Приложение 2</t>
  </si>
  <si>
    <t>0703</t>
  </si>
  <si>
    <t>Дополнительное образование детей</t>
  </si>
  <si>
    <t>Основное мероприятие "Подготовка проектов планировки территории"</t>
  </si>
  <si>
    <t xml:space="preserve">Подпрограмма "Организация целевой подготовки педагогов для работы в муниципальных образовательных организациях Тейковского муниципального района </t>
  </si>
  <si>
    <t xml:space="preserve">Тейковского </t>
  </si>
  <si>
    <t>ДОХОДЫ</t>
  </si>
  <si>
    <t>Код классификации доходов бюджетов Российской Федерации</t>
  </si>
  <si>
    <t xml:space="preserve"> 000 1000000000 0000 000</t>
  </si>
  <si>
    <t xml:space="preserve">  НАЛОГОВЫЕ И НЕНАЛОГОВЫЕ ДОХОДЫ</t>
  </si>
  <si>
    <t xml:space="preserve"> 000 1010000000 0000 000</t>
  </si>
  <si>
    <t xml:space="preserve">  НАЛОГИ НА ПРИБЫЛЬ, ДОХОДЫ</t>
  </si>
  <si>
    <t xml:space="preserve"> 000 1010200001 0000 110</t>
  </si>
  <si>
    <t xml:space="preserve">  Налог на доходы физических лиц</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</si>
  <si>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</si>
  <si>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000 1030000000 0000 000</t>
  </si>
  <si>
    <t xml:space="preserve">  НАЛОГИ НА ТОВАРЫ (РАБОТЫ, УСЛУГИ), РЕАЛИЗУЕМЫЕ НА ТЕРРИТОРИИ РОССИЙСКОЙ ФЕДЕРАЦИИ</t>
  </si>
  <si>
    <t xml:space="preserve"> 000 1050000000 0000 000</t>
  </si>
  <si>
    <t xml:space="preserve">  НАЛОГИ НА СОВОКУПНЫЙ ДОХОД</t>
  </si>
  <si>
    <t xml:space="preserve">  Единый налог на вмененный доход для отдельных видов деятельности</t>
  </si>
  <si>
    <t xml:space="preserve">  Единый сельскохозяйственный налог</t>
  </si>
  <si>
    <t xml:space="preserve"> 000 1070000000 0000 000</t>
  </si>
  <si>
    <t xml:space="preserve">  НАЛОГИ, СБОРЫ И РЕГУЛЯРНЫЕ ПЛАТЕЖИ ЗА ПОЛЬЗОВАНИЕ ПРИРОДНЫМИ РЕСУРСАМИ</t>
  </si>
  <si>
    <t xml:space="preserve"> 000 1070100001 0000 110</t>
  </si>
  <si>
    <t xml:space="preserve">  Налог на добычу полезных ископаемых</t>
  </si>
  <si>
    <t>182 1070102001 0000 110</t>
  </si>
  <si>
    <t xml:space="preserve">  Налог на добычу общераспространенных полезных ископаемых</t>
  </si>
  <si>
    <t xml:space="preserve"> 000 1110000000 0000 000</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</si>
  <si>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</si>
  <si>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</si>
  <si>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</si>
  <si>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</si>
  <si>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040 1110501313 0000 120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</si>
  <si>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</si>
  <si>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000 1130000000 0000 000</t>
  </si>
  <si>
    <t xml:space="preserve"> 000 1130100000 0000 130</t>
  </si>
  <si>
    <t xml:space="preserve">  Доходы от оказания платных услуг (работ)</t>
  </si>
  <si>
    <t xml:space="preserve"> 000 1130199000 0000 130</t>
  </si>
  <si>
    <t xml:space="preserve">  Прочие доходы от оказания платных услуг (работ)</t>
  </si>
  <si>
    <t>040 1130199505 0000 130</t>
  </si>
  <si>
    <t xml:space="preserve">  Прочие доходы от оказания платных услуг (работ) получателями средств бюджетов муниципальных районов</t>
  </si>
  <si>
    <t>042 1130199505 0000 130</t>
  </si>
  <si>
    <t xml:space="preserve"> 000 1140000000 0000 000</t>
  </si>
  <si>
    <t xml:space="preserve">  ДОХОДЫ ОТ ПРОДАЖИ МАТЕРИАЛЬНЫХ И НЕМАТЕРИАЛЬНЫХ АКТИВОВ</t>
  </si>
  <si>
    <t xml:space="preserve">  Доходы от продажи земельных участков, государственная собственность на которые не разграничена</t>
  </si>
  <si>
    <t xml:space="preserve"> 000 1160000000 0000 000</t>
  </si>
  <si>
    <t xml:space="preserve">  ШТРАФЫ, САНКЦИИ, ВОЗМЕЩЕНИЕ УЩЕРБА</t>
  </si>
  <si>
    <t xml:space="preserve"> 000 1170000000 0000 000</t>
  </si>
  <si>
    <t xml:space="preserve">  ПРОЧИЕ НЕНАЛОГОВЫЕ ДОХОДЫ</t>
  </si>
  <si>
    <t xml:space="preserve"> 000 1170500000 0000 180</t>
  </si>
  <si>
    <t xml:space="preserve">  Прочие неналоговые доходы</t>
  </si>
  <si>
    <t>040 1170505005 0000 180</t>
  </si>
  <si>
    <t xml:space="preserve">  Прочие неналоговые доходы бюджетов муниципальных районов</t>
  </si>
  <si>
    <t xml:space="preserve"> 000 2000000000 0000 000</t>
  </si>
  <si>
    <t xml:space="preserve">  БЕЗВОЗМЕЗДНЫЕ ПОСТУПЛЕНИЯ</t>
  </si>
  <si>
    <t xml:space="preserve"> 000 2020000000 0000 000</t>
  </si>
  <si>
    <t xml:space="preserve">  БЕЗВОЗМЕЗДНЫЕ ПОСТУПЛЕНИЯ ОТ ДРУГИХ БЮДЖЕТОВ БЮДЖЕТНОЙ СИСТЕМЫ РОССИЙСКОЙ ФЕДЕРАЦИИ</t>
  </si>
  <si>
    <t xml:space="preserve">  Дотации на выравнивание бюджетной обеспеченности</t>
  </si>
  <si>
    <t xml:space="preserve">  Субсидии бюджетам бюджетной системы Российской Федерации (межбюджетные субсидии)</t>
  </si>
  <si>
    <t xml:space="preserve">  Прочие субсидии</t>
  </si>
  <si>
    <t xml:space="preserve">  Прочие субсидии бюджетам муниципальных районов</t>
  </si>
  <si>
    <t xml:space="preserve">  Субвенции местным бюджетам на выполнение передаваемых полномочий субъектов Российской Федерации</t>
  </si>
  <si>
    <t xml:space="preserve">  Субвенции бюджетам муниципальных районов на выполнение передаваемых полномочий субъектов Российской Федерации</t>
  </si>
  <si>
    <t xml:space="preserve">  Прочие субвенции</t>
  </si>
  <si>
    <t xml:space="preserve">  Прочие субвенции бюджетам муниципальных районов</t>
  </si>
  <si>
    <t xml:space="preserve">  Итого доходов</t>
  </si>
  <si>
    <t xml:space="preserve">к решению Совета </t>
  </si>
  <si>
    <t>Приложение 5</t>
  </si>
  <si>
    <t>Источники внутреннего финансирования дефицита</t>
  </si>
  <si>
    <t>Код классификации источников финансирования дефицитов бюджетов</t>
  </si>
  <si>
    <t>Наименование кода классификации источников финансирования дефицитов бюджетов</t>
  </si>
  <si>
    <t>000 01 00 00 00 00 0000 000</t>
  </si>
  <si>
    <t>Источники внутреннего финансирования дефицитов бюджетов – всего:</t>
  </si>
  <si>
    <t>000 01 05 00 00 00 0000 000</t>
  </si>
  <si>
    <t>Изменение остатков средств на счетах по учету средств бюджета</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</si>
  <si>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</si>
  <si>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</si>
  <si>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</si>
  <si>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</si>
  <si>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</si>
  <si>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</si>
  <si>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040 01 05 02 01 05 0000 510</t>
  </si>
  <si>
    <t>Увеличение прочих остатков денежных средств бюджетов муниципальных районов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</si>
  <si>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</si>
  <si>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</si>
  <si>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</si>
  <si>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</si>
  <si>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</si>
  <si>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</si>
  <si>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040 01 05 02 01 05 0000 610</t>
  </si>
  <si>
    <t>Уменьшение прочих остатков денежных средств бюджетов муниципальных районов</t>
  </si>
  <si>
    <t xml:space="preserve">  Дотации бюджетам бюджетной системы Российской Федерации </t>
  </si>
  <si>
    <t xml:space="preserve">Ремонт, строительство и содержание колодцев (Закупка товаров, работ и услуг для обеспечения государственных (муниципальных) нужд) </t>
  </si>
  <si>
    <t xml:space="preserve">Содержание территорий кладбищ, обустройство контейнерных площадок (Закупка товаров, работ и услуг для обеспечения государственных (муниципальных) нужд) </t>
  </si>
  <si>
    <t>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</si>
  <si>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Организационные меры по формированию патриотического сознания детей и молодежи (Закупка товаров, работ и услуг для обеспечения государственных (муниципальных) нужд) </t>
  </si>
  <si>
    <t>Приложение 1</t>
  </si>
  <si>
    <t>Приложение 4</t>
  </si>
  <si>
    <t>182 1 05 02010 02 0000 110</t>
  </si>
  <si>
    <t>182 1 05 04020 02 0000 110</t>
  </si>
  <si>
    <t>182 1 05 03010 01 0000 110</t>
  </si>
  <si>
    <t xml:space="preserve">                 к решению Совета</t>
  </si>
  <si>
    <t xml:space="preserve">                 Тейковского</t>
  </si>
  <si>
    <t xml:space="preserve">                 муниципального района</t>
  </si>
  <si>
    <t>Приложение 3</t>
  </si>
  <si>
    <t>Дотации бюджетам муниципальных районов на поддержку мер по обеспечению сбалансированности бюджетов</t>
  </si>
  <si>
    <t>040 1110501305 0000 120</t>
  </si>
  <si>
    <t>Дотации бюджетам на поддержку мер по обеспечению сбалансированности бюджетов</t>
  </si>
  <si>
    <t>(руб.)</t>
  </si>
  <si>
    <t xml:space="preserve"> 000 2021000000 0000 150</t>
  </si>
  <si>
    <t xml:space="preserve"> 000 2021500100 0000 150</t>
  </si>
  <si>
    <t>040 2021500105 0000 150</t>
  </si>
  <si>
    <t>000 2021500200 0000 150</t>
  </si>
  <si>
    <t>040 2021500205 0000 150</t>
  </si>
  <si>
    <t xml:space="preserve"> 000 2022000000 0000 150</t>
  </si>
  <si>
    <t xml:space="preserve"> 000 2022999900 0000 150</t>
  </si>
  <si>
    <t>040 2022999905 0000 150</t>
  </si>
  <si>
    <t xml:space="preserve"> 000 2023000000 0000 150</t>
  </si>
  <si>
    <t xml:space="preserve">  ДОХОДЫ ОТ ОКАЗАНИЯ ПЛАТНЫХ УСЛУГ И КОМПЕНСАЦИИ ЗАТРАТ ГОСУДАРСТВА</t>
  </si>
  <si>
    <t xml:space="preserve">Организация целевой подготовки педагогов для работы в муниципальных образовательных организациях Тейковского муниципального района (Закупка товаров, работ и услуг для обеспечения государственных (муниципальных) нужд) </t>
  </si>
  <si>
    <t>1101</t>
  </si>
  <si>
    <t xml:space="preserve">           (руб.)</t>
  </si>
  <si>
    <t xml:space="preserve">Физическая культура </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</si>
  <si>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</si>
  <si>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</si>
  <si>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</si>
  <si>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182 1 01 02010 01 0000 110</t>
  </si>
  <si>
    <t>182 1 01 02020 01 0000 110</t>
  </si>
  <si>
    <t>182 1 01 02030 01 0000 110</t>
  </si>
  <si>
    <t>182 1 01 02040 01 0000 110</t>
  </si>
  <si>
    <t xml:space="preserve">  Акцизы по подакцизным товарам (продукции), производимым на территории Российской Федерации</t>
  </si>
  <si>
    <t>000 1 03 02000 01 0000 110</t>
  </si>
  <si>
    <t>100 1 03 02261 01 0000 110</t>
  </si>
  <si>
    <t>000 1 05 02000 02 0000 110</t>
  </si>
  <si>
    <t>000 1 05 03000 01 0000 110</t>
  </si>
  <si>
    <t xml:space="preserve">  Налог, взимаемый в связи с применением патентной системы налогообложения</t>
  </si>
  <si>
    <t>000 1 05 04000 02 0000 110</t>
  </si>
  <si>
    <t>000 1 11 05000 00 0000 120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</si>
  <si>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</si>
  <si>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</si>
  <si>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находящихся в государственной и муниципальной собственности</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</si>
  <si>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</si>
  <si>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</si>
  <si>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</si>
  <si>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000 1 14 06010 00 0000 430</t>
  </si>
  <si>
    <t>040 1 14 06013 05 0000 430</t>
  </si>
  <si>
    <t>040 1 14 06013 13 0000 430</t>
  </si>
  <si>
    <t xml:space="preserve">  Субвенции бюджетам бюджетной системы Российской Федерации</t>
  </si>
  <si>
    <t xml:space="preserve">  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</si>
  <si>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</si>
  <si>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</si>
  <si>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</si>
  <si>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Налог, взимаемый в связи с применением патентной системы налогообложения, зачисляемый в бюджеты муниципальных районов </t>
  </si>
  <si>
    <t>Расходы на доведение заработной платы работников до МРОТ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</si>
  <si>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повышение заработной платы работников бюджетной сферы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</si>
  <si>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"Реализация программ спортивной подготовки по видам спорта"</t>
  </si>
  <si>
    <t xml:space="preserve">Основное мероприятие "Организация спортивной подготовки по видам спорта" </t>
  </si>
  <si>
    <t>Основное мероприятие «Содержание временно пустующих муниципальных жилых и нежилых помещений, а также специализированных жилых помещений Тейковского муниципального района»</t>
  </si>
  <si>
    <t xml:space="preserve">Подпрограмма "Развитие кадрового потенциала системы образования"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</si>
  <si>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(Предоставление субсидий бюджетным, автономным учреждениям и иным некоммерческим организациям)</t>
  </si>
  <si>
    <t>Организация спортивной подготовки по видам спорта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</si>
  <si>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1102</t>
  </si>
  <si>
    <t>Массовый спорт</t>
  </si>
  <si>
    <t xml:space="preserve">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 </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</si>
  <si>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t>
  </si>
  <si>
    <t>040 202 3002405 0000 150</t>
  </si>
  <si>
    <t>000 202 3002400 0000 150</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</si>
  <si>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</si>
  <si>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</si>
  <si>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</si>
  <si>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</si>
  <si>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</si>
  <si>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</si>
  <si>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</si>
  <si>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</si>
  <si>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000 1080000000 0000 000</t>
  </si>
  <si>
    <t>ГОСУДАРСТВЕННАЯ ПОШЛИНА</t>
  </si>
  <si>
    <t>000 1080300001 0000 110</t>
  </si>
  <si>
    <t>Государственная пошлина по делам, рассматриваемым в судах общей юрисдикции, мировыми судьями</t>
  </si>
  <si>
    <t>182 1080301001 0000 110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</si>
  <si>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</si>
  <si>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023 1160105301 0000 140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</si>
  <si>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</si>
  <si>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023 1160107301 0000 140</t>
  </si>
  <si>
    <t>023 1160120301 0000 140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</si>
  <si>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</si>
  <si>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 000 2024000000 0000 150</t>
  </si>
  <si>
    <t xml:space="preserve">  Иные межбюджетные трансферты</t>
  </si>
  <si>
    <t xml:space="preserve">000 2024530300 0000 150
</t>
  </si>
  <si>
    <t>2023 год</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</si>
  <si>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</si>
  <si>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Муниципальная программа «Экономическое развитие Тейковского муниципального района»</t>
  </si>
  <si>
    <t xml:space="preserve">Подпрограмма «Поддержка и развитие малого и среднего предпринимательства в Тейковском муниципальном районе»  </t>
  </si>
  <si>
    <t xml:space="preserve">Муниципальная программа «Повышение безопасности дорожного движения Тейковского муниципального района» </t>
  </si>
  <si>
    <t xml:space="preserve">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</si>
  <si>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 xml:space="preserve">Организация и проведение мероприятий для граждан пожилого возраста, направленных на повышение качества жизни и активного долголетия (Закупка товаров, работ и услуг для обеспечения государственных (муниципальных) нужд) </t>
  </si>
  <si>
    <t xml:space="preserve">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</si>
  <si>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Подпрограмма «Формирование законопослушного поведения участников дорожного движения в Тейковском муниципальном районе»</t>
  </si>
  <si>
    <t>Основное мероприятие «Предупреждение опасного поведения детей дошкольного и школьного возраста, участников дорожного движения»</t>
  </si>
  <si>
    <t>Основное мероприятие «Обеспечение газоснабжением в границах муниципального района»</t>
  </si>
  <si>
    <t>Разработка проектно-сметной документации и газификации населенных пунктов Тейковского муниципального района  (Капитальные вложения в объекты государственной (муниципальной) собственности)</t>
  </si>
  <si>
    <t>Подпрограмма «Проведение капитального ремонта общего имущества в многоквартирных домах, расположенных на территории Тейковского муниципального района»</t>
  </si>
  <si>
    <t xml:space="preserve">Взносы региональному оператору  на проведение капитального ремонта общего имущества многоквартирных жилых домов  (Закупка товаров, работ и услуг для обеспечения государственных (муниципальных) нужд) </t>
  </si>
  <si>
    <t>Основное мероприятие "Содержаний территорий сельских кладбищ"</t>
  </si>
  <si>
    <t>Подпрограмма «Подготовка проектов внесения изменений в документы территориального планирования, правила землепользования и застройки»</t>
  </si>
  <si>
    <t>Подпрограмма "Реализация мероприятий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территории Тейковского муниципального района"</t>
  </si>
  <si>
    <t>28А0000000</t>
  </si>
  <si>
    <t>28А0100000</t>
  </si>
  <si>
    <t xml:space="preserve">Подпрограмма «Управление и распоряжение имуществом, находящимся в муниципальной собственности Тейковского муниципального района» </t>
  </si>
  <si>
    <t xml:space="preserve">Основное мероприятие «Оценка недвижимости, признание прав и регулирование отношений по муниципальной собственности» </t>
  </si>
  <si>
    <t xml:space="preserve">Изготовление технической документации и оформление  права собственности Тейковского муниципального района на объекты недвижимости (Закупка товаров, работ и услуг для обеспечения государственных (муниципальных) нужд) </t>
  </si>
  <si>
    <t xml:space="preserve">Оценка рыночной стоимости имущества  и (или) размера арендной платы (Закупка товаров, работ и услуг для обеспечения государственных (муниципальных) нужд) </t>
  </si>
  <si>
    <t xml:space="preserve">Содержание и текущий ремонт имущества, находящегося в казне Тейковского муниципального района  (Закупка товаров, работ и услуг для обеспечения государственных (муниципальных) нужд) </t>
  </si>
  <si>
    <t>Муниципальная программа "Совершенствование местного самоуправления на территории Тейковского муниципального района"</t>
  </si>
  <si>
    <t xml:space="preserve">Подпрограмма "Развитие муниципальной службы на территории Тейковского муниципального района" </t>
  </si>
  <si>
    <t>Основное мероприятие "Повышение эффективности местного самоуправления"</t>
  </si>
  <si>
    <t xml:space="preserve">Повышение квалификации кадров в органах местного самоуправления (Закупка товаров, работ и услуг для обеспечения государственных (муниципальных) нужд) </t>
  </si>
  <si>
    <t xml:space="preserve">Подпрограмма "Противодействие коррупции на территории Тейковского муниципального района" </t>
  </si>
  <si>
    <t>Основное мероприятие "Формирование системы антикоррупционного просвещения"</t>
  </si>
  <si>
    <t xml:space="preserve">Противодействие коррупции в органах местного самоуправления (Закупка товаров, работ и услуг для обеспечения государственных (муниципальных) нужд) </t>
  </si>
  <si>
    <t>Муниципальная программа "Открытый и безопасный район"</t>
  </si>
  <si>
    <t>Подпрограмма "Информатизация, техническое и программное обеспечение, обслуживание и сопровождение информационных систем"</t>
  </si>
  <si>
    <t>Основное мероприятие "Информатизация, техническое и программное обеспечение, обслуживание и сопровождение информационных систем"</t>
  </si>
  <si>
    <t xml:space="preserve">Содержание и развитие информационных и телекоммуникационных систем и оборудования Тейковского муниципального района  (Закупка товаров, работ и услуг для обеспечения государственных (муниципальных) нужд) </t>
  </si>
  <si>
    <t xml:space="preserve">Выполнение требований по защите конфиденциальной информации, обрабатываемой в автоматизированных системах Тейковского муниципального района (Закупка товаров, работ и услуг для обеспечения государственных (муниципальных) нужд) </t>
  </si>
  <si>
    <t>Подпрограмма "Повышение уровня информационной открытости органов местного самоуправления Тейковского муниципального района"</t>
  </si>
  <si>
    <t>Основное мероприятие "Реализация мероприятий, направленных на повышение уровня информационной открытости органов местного самоуправления Тейковского муниципального района, а так же на создание информационного взаимодействия органов власти и населения"</t>
  </si>
  <si>
    <t xml:space="preserve">Формирование открытого и общедоступного информационного ресурса, содержащего информацию о деятельности органов местного самоуправления (Закупка товаров, работ и услуг для обеспечения государственных (муниципальных) нужд) </t>
  </si>
  <si>
    <t>Муниципальная программа «Реализация молодежной политики на территории Тейковского муниципального района»</t>
  </si>
  <si>
    <t>Подпрограмма "Патриотическое воспитание детей и молодежи и подготовка молодежи Тейковского муниципального района к военной службе"</t>
  </si>
  <si>
    <t>Муниципальная программа «Развитие образования Тейковского муниципального района на 2020 - 2025 годы»</t>
  </si>
  <si>
    <t xml:space="preserve">Мероприятия по укреплению материально-технической базы дошкольных образовательных организаций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</si>
  <si>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</si>
  <si>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«Финансовое обеспечение предоставления общедоступного и бесплатного образования  в муниципальных образовательных организациях» </t>
  </si>
  <si>
    <t>21701S0190</t>
  </si>
  <si>
    <t xml:space="preserve">Подпрограмма «Развитие культуры Тейковского муниципального района» </t>
  </si>
  <si>
    <t>2210380340</t>
  </si>
  <si>
    <t>22103S0340</t>
  </si>
  <si>
    <t>Подпрограмма "Повышение туристической привлекательности Тейковского района"</t>
  </si>
  <si>
    <t xml:space="preserve">Основное мероприятие "Создание и продвижение конкурентоспособного туристского продукта" </t>
  </si>
  <si>
    <t xml:space="preserve">Развитие местного и событийного туризма (Закупка товаров, работ и услуг для обеспечения государственных (муниципальных) нужд) </t>
  </si>
  <si>
    <t xml:space="preserve">Подпрограмма «Организация физкультурно-массовых, спортивных мероприятий и участие спортсменов Тейковского муниципального района в районных, областных, зональных и региональных соревнованиях»  </t>
  </si>
  <si>
    <t>Муниципальная программа «Поддержка населения в Тейковском муниципальном районе»</t>
  </si>
  <si>
    <t>26201R0820</t>
  </si>
  <si>
    <t>27201S0510</t>
  </si>
  <si>
    <t>Основное мероприятие «Создание и развитие инфраструктуры на сельских территориях»</t>
  </si>
  <si>
    <t>Подпрограмма «Обеспечение рационального, эффективного использования земельных участков, государственная собственность на которые  не разграничена»</t>
  </si>
  <si>
    <t xml:space="preserve">Основное мероприятие «Организация работ по проведению кадастровых работ и определению рыночной стоимости земельных участков,  государственная собственность на которые  не разграничена» </t>
  </si>
  <si>
    <t xml:space="preserve">Проведение кадастровых работ по образованию земельных участков и постановке их на кадастровый учет (Закупка товаров, работ и услуг для обеспечения государственных (муниципальных) нужд) </t>
  </si>
  <si>
    <t xml:space="preserve">Определение рыночной стоимости и рыночной величины годового размера арендной платы земельных участков  (Закупка товаров, работ и услуг для обеспечения государственных (муниципальных) нужд) </t>
  </si>
  <si>
    <t xml:space="preserve">Информирование населения путем размещения в печатных изданиях официальной и иной информации в отношении земельных участков (Закупка товаров, работ и услуг для обеспечения государственных (муниципальных) нужд) </t>
  </si>
  <si>
    <t>Подпрограмма «Профилактика правонарушений и наркомании, борьба с преступностью и обеспечение безопасности граждан»</t>
  </si>
  <si>
    <t>Основное мероприятие "Снижение уровня преступности и повышение результативности профилактики правонарушений и наркомании"</t>
  </si>
  <si>
    <t xml:space="preserve">Профилактика правонарушений и наркомании, борьба с преступностью и обеспечение безопасности граждан (Закупка товаров, работ и услуг для обеспечения государственных (муниципальных) нужд) </t>
  </si>
  <si>
    <t xml:space="preserve">Основное мероприятие "Совершенствование системы патриотического воспитания детей и молодежи" </t>
  </si>
  <si>
    <t>Подпрограмма «Развитие системы организации движения транспортных средств и пешеходов, повышение безопасности дорожных условий»</t>
  </si>
  <si>
    <t>Основное мероприятие «Организация движения транспортных средств и пешеходов, повышение безопасности дорожных условий"</t>
  </si>
  <si>
    <t xml:space="preserve">Мероприятия по совершенствованию организации движения транспорта и пешеходов на территории Тейковского муниципального района, своевременному выявлению, ликвидации и профилактике возникновения опасных участков (концентрации аварийности) на автомобильных дорогах общего пользования местного значения Тейковского муниципального района (Закупка товаров, работ и услуг для обеспечения государственных (муниципальных) нужд) </t>
  </si>
  <si>
    <t xml:space="preserve">Подпрограмма «Создание условий для развития молодежной политики на территории Тейковского муниципального района»  </t>
  </si>
  <si>
    <t xml:space="preserve">Мероприятия по гражданско – патриотическому воспитанию детей и молодежи (Закупка товаров, работ и услуг для обеспечения государственных (муниципальных) нужд) </t>
  </si>
  <si>
    <t>Основное мероприятие «Организация мероприятий и акций, направленных на повышение качества жизни граждан пожилого возраста»</t>
  </si>
  <si>
    <t>Муниципальная программа «Управление муниципальным имуществом Тейковского муниципального района»</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</si>
  <si>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 </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</si>
  <si>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</si>
  <si>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</si>
  <si>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</si>
  <si>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</si>
  <si>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Налог, взимаемый с налогоплательщиков, выбравших в качестве объекта налогообложения доходы</t>
  </si>
  <si>
    <t>000 2022530400 0000 150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</si>
  <si>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</si>
  <si>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040 2022530405 0000 150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</si>
  <si>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</si>
  <si>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2024 год</t>
  </si>
  <si>
    <t xml:space="preserve"> 000 1120000000 0000 000</t>
  </si>
  <si>
    <t xml:space="preserve">  ПЛАТЕЖИ ПРИ ПОЛЬЗОВАНИИ ПРИРОДНЫМИ РЕСУРСАМИ</t>
  </si>
  <si>
    <t xml:space="preserve"> 000 1120100001 0000 120</t>
  </si>
  <si>
    <t xml:space="preserve">  Плата за негативное воздействие на окружающую среду</t>
  </si>
  <si>
    <t>048 1120101001 0000 120</t>
  </si>
  <si>
    <t xml:space="preserve">  Плата за выбросы загрязняющих веществ в атмосферный воздух стационарными объектами</t>
  </si>
  <si>
    <t>048 1120103001 0000 120</t>
  </si>
  <si>
    <t xml:space="preserve">  Плата за сбросы загрязняющих веществ в водные объекты</t>
  </si>
  <si>
    <t>048 1120104101 0000 120</t>
  </si>
  <si>
    <t xml:space="preserve">  Плата за размещение отходов производства </t>
  </si>
  <si>
    <t>048 1120104201 0000 120</t>
  </si>
  <si>
    <t xml:space="preserve">  Плата за размещение твердых коммунальных отходов </t>
  </si>
  <si>
    <t>21201L3041</t>
  </si>
  <si>
    <t>Основное мероприятие «Комплексные кадастровые работы»</t>
  </si>
  <si>
    <t xml:space="preserve">Профилактика правонарушений и наркомании, борьба с преступностью и обеспечение безопасности граждан (Предоставление субсидий бюджетным, автономным учреждениям и иным некоммерческим организациям) </t>
  </si>
  <si>
    <t>Профилактика правонарушений и наркомании, борьба с преступностью и обеспечение безопасности граждан (Предоставление субсидий бюджетным, автономным учреждениям и иным некоммерческим организациям)</t>
  </si>
  <si>
    <t>Основное мероприятие «Развитие общего образования»</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</si>
  <si>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</si>
  <si>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</si>
  <si>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</si>
  <si>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Субсидии ресурсоснабжающим организациям, расположенным на территории Тейковского муниципального района, на возмещение недополученных доходов между нормативным и фактическим потреблением тепловой энергии для многоквартирных и жилых домов (Иные бюджетные ассигнования)</t>
  </si>
  <si>
    <t xml:space="preserve">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 </t>
  </si>
  <si>
    <t>0310</t>
  </si>
  <si>
    <t xml:space="preserve">Защита населения и территории от чрезвычайных ситуаций природного и техногенного характера, пожарная безопасность </t>
  </si>
  <si>
    <t xml:space="preserve">Налог, взимаемый в связи с применением упрощенной системы налогообложения </t>
  </si>
  <si>
    <t>000 1 05 01000 00 0000 110</t>
  </si>
  <si>
    <t>Основное мероприятие «Разработка проектов планировки и межевания территории для проведения комплексных кадастровых работ»</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</si>
  <si>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</si>
  <si>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  Дотации бюджетам муниципальных районов на выравнивание  бюджетной обеспеченности из бюджета субъекта Российской Федерации </t>
  </si>
  <si>
    <t xml:space="preserve">Осуществление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</si>
  <si>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 xml:space="preserve">Оказание имущественной поддержки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(Иные бюджетные ассигнования) </t>
  </si>
  <si>
    <t xml:space="preserve">Субсидии на возмещение затрат по содержанию, эксплуатации и ремонту сетей водоснабжения, водоотведения, находящихся в муниципальной собственности на территории Тейковского муниципального района (Иные бюджетные ассигнования) </t>
  </si>
  <si>
    <t>Распределение межбюджетных трансфертов</t>
  </si>
  <si>
    <t xml:space="preserve"> на исполнение полномочий, передаваемых поселениям </t>
  </si>
  <si>
    <t>Наименование поселений</t>
  </si>
  <si>
    <t>Участие в организации деятельности по сбору (в том числе раздельному сбору) и транспортированию твердых коммунальных отходов сельских поселений</t>
  </si>
  <si>
    <t>Дорожная деятельность в отношении автомобильных дорог местного значения в границах населенных пунктов сельских поселений</t>
  </si>
  <si>
    <t>Дорожная деятельность в отношении автомобильных дорог местного значения вне границ населенных пунктов в границах поселений</t>
  </si>
  <si>
    <t>Организация ритуальных услуг и содержание мест захоронения сельских поселений</t>
  </si>
  <si>
    <t>Организация  в границах поселения электро-, тепло-, газо- и водоснабжения населения, водоотведения, снабжения населения топливом сельских поселений</t>
  </si>
  <si>
    <t>Организация библиотечного обслуживания населения, комплектование и обеспечение сохранности библиотечных фондов библиотек сельских поселений</t>
  </si>
  <si>
    <t xml:space="preserve">1.Большеклочковское сельское поселение </t>
  </si>
  <si>
    <t xml:space="preserve">2.Крапивновское сельское поселение </t>
  </si>
  <si>
    <t xml:space="preserve">3. Морозовское сельское поселение </t>
  </si>
  <si>
    <t>312867</t>
  </si>
  <si>
    <t>4. Новогорянов-ское сельское поселение</t>
  </si>
  <si>
    <t>79955</t>
  </si>
  <si>
    <t xml:space="preserve">5. Новолеушин-ское сельское поселение </t>
  </si>
  <si>
    <t>Итого</t>
  </si>
  <si>
    <t xml:space="preserve">                 Приложение 13</t>
  </si>
  <si>
    <t xml:space="preserve">   бюджета Тейковского муниципального района по кодам классификации доходов бюджетов на 2023 год</t>
  </si>
  <si>
    <t>Утверждено по бюджету на 2023г.</t>
  </si>
  <si>
    <t xml:space="preserve">бюджета Тейковского муниципального района на 2023 год                                             </t>
  </si>
  <si>
    <t>и плановый период 2024 - 2025 г.г.</t>
  </si>
  <si>
    <t>района направлениям деятельности органов местного самоуправления Тейковского муниципального района), группам видов расходов классификации расходов бюджета Тейковского муниципального района на 2023 год</t>
  </si>
  <si>
    <t>бюджета Тейковского муниципального района на 2023 год по разделам и подразделам функциональной классификации расходов Российской Федерации</t>
  </si>
  <si>
    <t>района на 2023 год</t>
  </si>
  <si>
    <t xml:space="preserve">Мероприятия по укреплению материально-технической базы образовательных организаций (Закупка товаров, работ и услуг для обеспечения государственных (муниципальных) нужд) </t>
  </si>
  <si>
    <t>Мероприятия по укреплению материально-технической базы образовательных организаций (Предоставление субсидий бюджетным, автономным учреждениям и иным некоммерческим организациям)</t>
  </si>
  <si>
    <t>Предоставление муниципальной услуги «Предоставление общедоступного бесплатного дошкольного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</si>
  <si>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«Предоставление общедоступного бесплатного дошкольного образования» (Закупка товаров, работ и услуг для обеспечения государственных (муниципальных) нужд) </t>
  </si>
  <si>
    <t>Предоставление муниципальной услуги «Предоставление общедоступного бесплатного дошкольного образования» (Иные бюджетные ассигнования)</t>
  </si>
  <si>
    <t xml:space="preserve">Обеспечение деятельности учреждений образования за счет родительской платы (Закупка товаров, работ и услуг для обеспечения государственных (муниципальных) нужд) </t>
  </si>
  <si>
    <t>Предоставление муниципальной услуги «Предоставление бесплатного и общедоступного начального, основного,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</si>
  <si>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«Предоставление бесплатного и общедоступного начального, основного, среднего общего образования» (Закупка товаров, работ и услуг для обеспечения государственных (муниципальных) нужд) </t>
  </si>
  <si>
    <t>Предоставление муниципальной услуги «Предоставление бесплатного и общедоступного начального, основного, среднего общего образования» (Предоставление субсидий бюджетным, автономным учреждениям и иным некоммерческим организациям)</t>
  </si>
  <si>
    <t>Предоставление муниципальной услуги «Предоставление бесплатного и общедоступного начального, основного, среднего общего образования» (Иные бюджетные ассигнования)</t>
  </si>
  <si>
    <t>Содержание прочих учреждений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</si>
  <si>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прочих учреждений образования (Иные бюджетные ассигнования)</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</si>
  <si>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</si>
  <si>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Предоставление муниципальной услуги «Организация досуга и обеспечение населения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</si>
  <si>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«Организация досуга и обеспечение населения услугами организаций культуры» (Закупка товаров, работ и услуг для обеспечения государственных (муниципальных) нужд) </t>
  </si>
  <si>
    <t>Предоставление муниципальной услуги «Организация досуга и обеспечение населения услугами организаций культуры» (Иные бюджетные ассигнования)</t>
  </si>
  <si>
    <t xml:space="preserve">Укрепление материально – технической базы муниципальных учреждений культуры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</si>
  <si>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</si>
  <si>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муниципальной услуги «Организация  предоставления дополнительного образования детей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</si>
  <si>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«Организация  предоставления дополнительного образования детей в сфере культуры и искусства» (Закупка товаров, работ и услуг для обеспечения государственных (муниципальных) нужд) </t>
  </si>
  <si>
    <t xml:space="preserve">Проведение официальных физкультурно – оздоровительных и спортивных мероприятий  (Закупка товаров, работ и услуг для обеспечения государственных (муниципальных) нужд) </t>
  </si>
  <si>
    <t xml:space="preserve">Предоставление муниципальной услуги «Проведение мероприятий межпоселенческого характера по работе с детьми и молодежью» (Закупка товаров, работ и услуг для обеспечения государственных (муниципальных) нужд) </t>
  </si>
  <si>
    <t>Подпрограмма «Повышение качества жизни граждан пожилого возраста Тейковского муниципального района»</t>
  </si>
  <si>
    <t>Подпрограмма «Повышение качества жизни детей - сирот Тейковского муниципального района»</t>
  </si>
  <si>
    <r>
      <t xml:space="preserve"> </t>
    </r>
    <r>
      <rPr>
        <b/>
        <sz val="10"/>
        <color rgb="FF000000"/>
        <rFont val="Times New Roman"/>
        <family val="1"/>
        <charset val="204"/>
      </rPr>
      <t>Муниципальная программа «Планировка территории и проведение комплексных кадастровых работ на территории  Тейковского муниципального района»</t>
    </r>
  </si>
  <si>
    <t>Подпрограмма «Проведение комплексных кадастровых работ на территории Тейковского муниципального района»</t>
  </si>
  <si>
    <t xml:space="preserve">Разработка проектов планировки территорий (Закупка товаров, работ и услуг для обеспечения государственных (муниципальных) нужд) </t>
  </si>
  <si>
    <t xml:space="preserve">Комплексные кадастровые работы  (Закупка товаров, работ и услуг для обеспечения государственных (муниципальных) нужд) </t>
  </si>
  <si>
    <t>Подпрограмма «Комплексное развитие сельских территорий</t>
  </si>
  <si>
    <t xml:space="preserve">Развитие инженерной инфраструктуры на сельских территориях  (Закупка товаров, работ и услуг для обеспечения государственных (муниципальных) нужд) </t>
  </si>
  <si>
    <t xml:space="preserve">Разработка проектно-сметной документации объектов социальной и инженерной инфраструктуры населенных пунктов, расположенных в сельской местности  (Закупка товаров, работ и услуг для обеспечения государственных (муниципальных) нужд) </t>
  </si>
  <si>
    <t>Обеспечение функций Совета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</si>
  <si>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Совета Тейковского муниципального района (Закупка товаров, работ и услуг для обеспечения государственных (муниципальных) нужд) </t>
  </si>
  <si>
    <t>Непрограммные направления деятельности исполнительных органов местного самоуправления  Тейковского муниципального района</t>
  </si>
  <si>
    <t>Обеспечение функций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</si>
  <si>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</si>
  <si>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администрации Тейковского муниципального района (Иные бюджетные ассигнования)</t>
  </si>
  <si>
    <t>Обеспечение функций отделов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</si>
  <si>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отделов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</si>
  <si>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отделов администрации Тейковского муниципального района (Иные бюджетные ассигнования)</t>
  </si>
  <si>
    <t>Обеспечение функций финансового органа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</si>
  <si>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финансового органа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</si>
  <si>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финансового органа администрации Тейковского муниципального района (Иные бюджетные ассигнования)</t>
  </si>
  <si>
    <t>Обеспечение функций отдела образования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</si>
  <si>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отдела образования администрации Тейковского муниципального района (Закупка товаров, работ и услуг для обеспечения государственных (муниципальных) нужд) </t>
  </si>
  <si>
    <t>Расходы на уплату членских взносов в Ассоциацию «Совет муниципальных образований» (Иные бюджетные ассигнования)</t>
  </si>
  <si>
    <t xml:space="preserve">Расходы на организацию и проведение мероприятий, связанных с праздничными, юбилейными и памятными датами, Совещания и семинары (Закупка товаров, работ и услуг для обеспечения государственных (муниципальных) нужд) </t>
  </si>
  <si>
    <t>Обеспечение деятельности муниципального казенного учреждения «Единая дежурно – диспетчерская служба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</si>
  <si>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деятельности муниципального казенного учреждения «Единая дежурно – диспетчерская служба Тейковского муниципального района» (Закупка товаров, работ и услуг для обеспечения государственных (муниципальных) нужд) </t>
  </si>
  <si>
    <t>Обеспечение деятельности муниципального казенного учреждения «Единая дежурно – диспетчерская служба Тейковского муниципального района» (Иные бюджетные ассигнования)</t>
  </si>
  <si>
    <r>
      <t xml:space="preserve"> </t>
    </r>
    <r>
      <rPr>
        <b/>
        <sz val="10"/>
        <color rgb="FF000000"/>
        <rFont val="Times New Roman"/>
        <family val="1"/>
        <charset val="204"/>
      </rPr>
      <t>Муниципальная программа «Развитие культуры и туризма в  Тейковском муниципальном районе»</t>
    </r>
  </si>
  <si>
    <t xml:space="preserve">Основное мероприятие "Организация библиотечного обслуживания населения" </t>
  </si>
  <si>
    <t>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фондов"(Закупка товаров, работ и услуг для обеспечения государственных (муниципальных) нужд)</t>
  </si>
  <si>
    <r>
      <t xml:space="preserve"> </t>
    </r>
    <r>
      <rPr>
        <b/>
        <sz val="10"/>
        <color rgb="FF000000"/>
        <rFont val="Times New Roman"/>
        <family val="1"/>
        <charset val="204"/>
      </rPr>
      <t>Муниципальная программа «Обеспечение качественным жильем, услугами жилищно-коммунального хозяйства и улучшение состояния коммунальной инфраструктуры»</t>
    </r>
  </si>
  <si>
    <r>
      <t>Подпрограмма «Обеспечение населения Тейковского муниципального района теплоснабжением»</t>
    </r>
    <r>
      <rPr>
        <i/>
        <sz val="10"/>
        <color theme="1"/>
        <rFont val="Times New Roman"/>
        <family val="1"/>
        <charset val="204"/>
      </rPr>
      <t xml:space="preserve"> </t>
    </r>
  </si>
  <si>
    <r>
      <t>Основное мероприятие "Обеспечение теплоснабжения в границах муниципального района"</t>
    </r>
    <r>
      <rPr>
        <i/>
        <sz val="10"/>
        <color theme="1"/>
        <rFont val="Times New Roman"/>
        <family val="1"/>
        <charset val="204"/>
      </rPr>
      <t xml:space="preserve"> </t>
    </r>
  </si>
  <si>
    <t>Формирование районного фонда материально-технических ресурсов (Закупка товаров, работ и услуг для обеспечения государственных (муниципальных) нужд)</t>
  </si>
  <si>
    <r>
      <t>Непрограммные направления деятельности органов местного самоуправления Тейковского муниципального района</t>
    </r>
    <r>
      <rPr>
        <i/>
        <sz val="10"/>
        <color theme="1"/>
        <rFont val="Times New Roman"/>
        <family val="1"/>
        <charset val="204"/>
      </rPr>
      <t xml:space="preserve"> </t>
    </r>
  </si>
  <si>
    <r>
      <t>Иные непрограммные мероприятия</t>
    </r>
    <r>
      <rPr>
        <i/>
        <sz val="10"/>
        <color theme="1"/>
        <rFont val="Times New Roman"/>
        <family val="1"/>
        <charset val="204"/>
      </rPr>
      <t xml:space="preserve"> </t>
    </r>
  </si>
  <si>
    <r>
      <t>Резервный фонд администрации Тейковского муниципального района (Иные бюджетные ассигнования)</t>
    </r>
    <r>
      <rPr>
        <i/>
        <sz val="10"/>
        <color theme="1"/>
        <rFont val="Times New Roman"/>
        <family val="1"/>
        <charset val="204"/>
      </rPr>
      <t xml:space="preserve"> </t>
    </r>
  </si>
  <si>
    <r>
      <t xml:space="preserve">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 </t>
    </r>
    <r>
      <rPr>
        <sz val="10"/>
        <color rgb="FF000000"/>
        <rFont val="Times New Roman"/>
        <family val="1"/>
        <charset val="204"/>
      </rPr>
      <t>(Иные бюджетные ассигнования)</t>
    </r>
    <r>
      <rPr>
        <i/>
        <sz val="10"/>
        <color theme="1"/>
        <rFont val="Times New Roman"/>
        <family val="1"/>
        <charset val="204"/>
      </rPr>
      <t xml:space="preserve"> </t>
    </r>
  </si>
  <si>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</si>
  <si>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</si>
  <si>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042 1160108301 0000140</t>
  </si>
  <si>
    <t>042 1160109301 0000 140</t>
  </si>
  <si>
    <t>042 1160115301 0000 140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</si>
  <si>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 налагаемые мировыми судьями, комиссиями по делам несовершеннолетних и защите их прав</t>
  </si>
  <si>
    <t>042 1160117301 0000 140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</si>
  <si>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</si>
  <si>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042 1160119301 0000 140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</si>
  <si>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</si>
  <si>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182 1 05 01021 01 0000 110</t>
  </si>
  <si>
    <t xml:space="preserve">Субсидии бюджетам муниципльных районов на подготовку проектов межевания земельных участков и на проведение кадастровых работ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</si>
  <si>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</si>
  <si>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000 2022559900 0000 150</t>
  </si>
  <si>
    <t>040 2022559905 0000 150</t>
  </si>
  <si>
    <t xml:space="preserve">Субсидии бюджетам на подготовку проектов межевания земельных участков и на проведение кадастровых работ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</si>
  <si>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</si>
  <si>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21101S1950</t>
  </si>
  <si>
    <t>21601S1420</t>
  </si>
  <si>
    <t>21601S1440</t>
  </si>
  <si>
    <t>2160181440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</si>
  <si>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области(Предоставление субсидий бюджетным, автономным учреждениям и иным некоммерческим организациям)</t>
  </si>
  <si>
    <t>2160181420</t>
  </si>
  <si>
    <t>600</t>
  </si>
  <si>
    <r>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t>
    </r>
    <r>
      <rPr>
        <sz val="10"/>
        <color indexed="8"/>
        <rFont val="Times New Roman"/>
        <family val="1"/>
        <charset val="204"/>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</si>
  <si>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</si>
  <si>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22201S1430</t>
  </si>
  <si>
    <t xml:space="preserve">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</si>
  <si>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2220181430</t>
  </si>
  <si>
    <t xml:space="preserve">Актуализирование схем теплоснабжения сельских поселений на территории Тейковского муниципального района (Закупка товаров, работ и услуг для обеспечения государственных (муниципальных) нужд) </t>
  </si>
  <si>
    <t>2870120580</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</si>
  <si>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</si>
  <si>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 xml:space="preserve">Разработка проектов планировки территории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</si>
  <si>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</si>
  <si>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 </t>
    </r>
    <r>
      <rPr>
        <sz val="10"/>
        <color rgb="FF000000"/>
        <rFont val="Times New Roman"/>
        <family val="1"/>
        <charset val="204"/>
      </rPr>
      <t>(Иные бюджетные ассигнования)</t>
    </r>
    <r>
      <rPr>
        <sz val="10"/>
        <color theme="1"/>
        <rFont val="Times New Roman"/>
        <family val="1"/>
        <charset val="204"/>
      </rPr>
      <t xml:space="preserve"> </t>
    </r>
  </si>
  <si>
    <t>Резервный фонд администрации Тейковского муниципального района (Иные бюджетные ассигнования)</t>
  </si>
  <si>
    <t xml:space="preserve">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(Закупка товаров, работ и услуг для обеспечения государственных (муниципальных) нужд) </t>
  </si>
  <si>
    <t xml:space="preserve">Отдел культуры, туризма, молодежной и социальной политики администрации Тейковского муниципального района           </t>
  </si>
  <si>
    <t xml:space="preserve">ВСЕГО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</si>
  <si>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</si>
  <si>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</si>
  <si>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Подготовка проектов межевания земельных участков и проведение кадастровых работ (Закупка товаров, работ и услуг для обеспечения государственных (муниципальных) нужд)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</si>
  <si>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</si>
  <si>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</si>
  <si>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</si>
  <si>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</si>
  <si>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</si>
  <si>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</si>
  <si>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Проведение официальных физкультурно – оздоровительных и спортивных мероприятий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</si>
  <si>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Организационные меры по формированию патриотического сознания детей и молодежи (Предоставление субсидий бюджетным, автономным учреждениям и иным некоммерческим организациям)</t>
  </si>
  <si>
    <t xml:space="preserve">Мероприятия по гражданско – патриотическому воспитанию детей и молодежи (Предоставление субсидий бюджетным, автономным учреждениям и иным некоммерческим организациям) </t>
  </si>
  <si>
    <t>Предоставление муниципальной услуги «организация дополнительного образования детей» (Предоставление субсидий бюджетным, автономным учреждениям и иным некоммерческим организациям)</t>
  </si>
  <si>
    <t xml:space="preserve">Основное мероприятие «Содержание и текущий ремонт имущества, находящегося в казне Тейковского муниципального района» </t>
  </si>
  <si>
    <t>Основное мероприятие «Поддержка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</si>
  <si>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</si>
  <si>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042 1160120301 0000 140</t>
  </si>
  <si>
    <t xml:space="preserve">Предупреждение и ликвидация последствий чрезвычайных ситуаций и стихийных бедствий природного и техногенного характера, пожарная безопасность (Закупка товаров, работ и услуг для обеспечения государственных (муниципальных) нужд) </t>
  </si>
  <si>
    <t>000 2022551900 0000 150</t>
  </si>
  <si>
    <t xml:space="preserve">Субсидии бюджетам на поддержку отрасли культуры </t>
  </si>
  <si>
    <t>040 2022551905 0000 150</t>
  </si>
  <si>
    <t xml:space="preserve">Субсидии бюджетам муниципальных районов на поддержку отрасли культуры </t>
  </si>
  <si>
    <t xml:space="preserve">Питание детей из семей находящихся в трудной жизненной ситуации, обучающихся в муниципальных общеобразовательных организациях (Закупка товаров, работ и услуг для обеспечения государственных (муниципальных) нужд) </t>
  </si>
  <si>
    <t>2120100340</t>
  </si>
  <si>
    <t>Питание детей из семей находящихся в трудной жизненной ситуации, обучающихся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</si>
  <si>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2140102181</t>
  </si>
  <si>
    <t>2140102182</t>
  </si>
  <si>
    <t>2140202181</t>
  </si>
  <si>
    <t>2140202182</t>
  </si>
  <si>
    <t>Расходы на доведение заработной платы работников до МРОТ(Предоставление субсидий бюджетным, автономным учреждениям и иным некоммерческим организациям)</t>
  </si>
  <si>
    <t>2160102181</t>
  </si>
  <si>
    <t>Расходы на повышение заработной платы работников бюджетной сферы(Предоставление субсидий бюджетным, автономным учреждениям и иным некоммерческим организациям)</t>
  </si>
  <si>
    <t>2160102182</t>
  </si>
  <si>
    <t>Ежемесячные муниципальные компенсации молодым специалистам (Социальное обеспечение и иные выплаты населению)</t>
  </si>
  <si>
    <t>Единовременные муниципальные компенсации молодым специалистам (Социальное обеспечение и иные выплаты населению)</t>
  </si>
  <si>
    <t>2210302181</t>
  </si>
  <si>
    <t>2210302182</t>
  </si>
  <si>
    <t xml:space="preserve">Межбюджетные трансферты на исполнение переданных полномочий по организации библиотечного обслуживания населения, комплектование и обеспечение сохранности библиотечных фондов библиотек сельских поселений (Межбюджетные трансферты) </t>
  </si>
  <si>
    <t>2210408110</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</si>
  <si>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</si>
  <si>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22104L5191</t>
  </si>
  <si>
    <t>2220102181</t>
  </si>
  <si>
    <t>2220102182</t>
  </si>
  <si>
    <t xml:space="preserve">Межбюджетные трансферты на исполнение переданных полномочий по дорожной деятельности в отношении автомобильных дорог местного значения (Межбюджетные трансферты) </t>
  </si>
  <si>
    <t xml:space="preserve">Межбюджетные трансферты на осуществление переданных полномочий сельским поселениям на организацию в границах поселений водоснабжения населения (Межбюджетные трансферты) </t>
  </si>
  <si>
    <t>2860108050</t>
  </si>
  <si>
    <t xml:space="preserve">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(Межбюджетные трансферты) </t>
  </si>
  <si>
    <t>2880108070</t>
  </si>
  <si>
    <t xml:space="preserve">Межбюджетные трансферты на исполнение переданных полномочий сельским поселениям на участие в организации деятельности по накоплению (в том числе раздельному накоплению), сбору и транспортированию, твердых коммунальных отходов сельских поселений (Межбюджетные трансферты) </t>
  </si>
  <si>
    <t>28А0108080</t>
  </si>
  <si>
    <t>Выплата вознаграждений к наградам администрации Тейковского муниципального района,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самоуправления(Социальное обеспечение и иные выплаты населению)</t>
  </si>
  <si>
    <t>Межбюджетные трансферты на исполнение переданных полномочий сельским поселениям на участие в организации деятельности по накоплению (в том числе раздельному накоплению), сбору и транспортированию, твердых коммунальных отходов сельских поселений (Межбюджетные трансферты)</t>
  </si>
  <si>
    <t>28A0108080</t>
  </si>
  <si>
    <t>Тейковским муниципальным районом на 2023 год</t>
  </si>
  <si>
    <t>Ежемесячные муниципальные компенсации молодым специалистам  (Социальное обеспечение и иные выплаты населению)</t>
  </si>
  <si>
    <t>2110200000</t>
  </si>
  <si>
    <t xml:space="preserve">Совершенствование учительского корпуса (Закупка товаров, работ и услуг для обеспечения государственных (муниципальных) нужд) </t>
  </si>
  <si>
    <t>2110200040</t>
  </si>
  <si>
    <t>Совершенствование учительского корпуса (Социальное обеспечение и иные выплаты населению)</t>
  </si>
  <si>
    <t>Проведение районных и участие в областных конкурсах социально значимых программ и проектов, направленных на поддержку одаренных детей (Социальное обеспечение и иные выплаты населению)</t>
  </si>
  <si>
    <t>Проведение районных и участие в областных конкурсах социально значимых программ и проектов, направленных на поддержку одаренных детей  (Социальное обеспечение и иные выплаты населению)</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</si>
  <si>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</si>
  <si>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2160200470</t>
  </si>
  <si>
    <t>Расходы на повышение заработной платы работников бюджетной сферы (Предоставление субсидий бюджетным, автономным учреждениям и иным некоммерческим организациям)</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</si>
  <si>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(Социальное обеспечение и иные выплаты населению)</t>
  </si>
  <si>
    <t>Денежная выплата в виде дополнительной стипендии студентам, обучающимся по программам высшего профессионального педагогического образования (бакалавриат), по очной форме обучения на основании заключенных договоров о целевом обучении  (Социальное обеспечение и иные выплаты населению)</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</si>
  <si>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(Социальное обеспечение и иные выплаты населению)</t>
  </si>
  <si>
    <t xml:space="preserve">Подготовка земельного участка к установке спортивно-технологического оборудования для создания малой спортивной площадки  (Закупка товаров, работ и услуг для обеспечения государственных (муниципальных) нужд) </t>
  </si>
  <si>
    <t>2120100940</t>
  </si>
  <si>
    <t>Субсидия на возмещение затрат,связанных с отоплением, содержанием временно пустующих муниципальных жилых и нежилых помещений, а также специализированных жилых помещений Тейковского муниципального района (Иные бюджетные ассигнования)</t>
  </si>
  <si>
    <t>от 14.12.2022 № 27/9</t>
  </si>
  <si>
    <t xml:space="preserve"> от 14.12.2022 № 27/9</t>
  </si>
  <si>
    <t>2120189700</t>
  </si>
  <si>
    <t xml:space="preserve">Мероприятия по формированию  законопослушного поведения участников дорожного движения в Тейковском муниципальном районе  (Предоставление субсидий бюджетным, автономным учреждениям и иным некоммерческим организациям) </t>
  </si>
  <si>
    <t>Мероприятия по формированию  законопослушного поведения участников дорожного движения в Тейковском муниципальном районе   (Предоставление субсидий бюджетным, автономным учреждениям и иным некоммерческим организациям)</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</si>
  <si>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</si>
  <si>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</si>
  <si>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</si>
  <si>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</si>
  <si>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</si>
  <si>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</si>
  <si>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доведение заработной платы работников до МРОТ (Предоставление субсидий бюджетным, автономным учреждениям и иным некоммерческим организациям)</t>
  </si>
  <si>
    <t>Участие в предупреждении и ликвидации последствий чрезвычайных ситуаций в границах сельских поселений и обеспечение первичных мер пожарной безопасности за границами сельских поселений</t>
  </si>
  <si>
    <r>
      <t xml:space="preserve">Межбюджетные трансферты бюджетам сельских поселений на исполнение полномочий  по предупреждению и ликвидации последствий чрезвычайных ситуаций в границах сельских поселений и обеспечению первичных мер пожарной безопасности за границами сельских  поселений </t>
    </r>
    <r>
      <rPr>
        <sz val="10"/>
        <color indexed="8"/>
        <rFont val="Times New Roman"/>
        <family val="1"/>
        <charset val="204"/>
      </rPr>
      <t xml:space="preserve">(Межбюджетные трансферты) </t>
    </r>
  </si>
  <si>
    <t>Межбюджетные трансферты бюджетам сельских поселений на исполнение полномочий  по предупреждению и ликвидации последствий чрезвычайных ситуаций в границах сельских поселений и обеспечению первичных мер пожарной безопасности за границами сельских  поселений (Межбюджетные трансферты)</t>
  </si>
  <si>
    <t>29102L5990</t>
  </si>
  <si>
    <t xml:space="preserve">Оказание имущественной поддержки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доход"(Иные бюджетные ассигнования) </t>
  </si>
  <si>
    <t xml:space="preserve">Расходы на модернизацию объектов коммунальной инфраструктуры на территории Тековского муниципального района (Закупка товаров, работ и услуг для обеспечения государственных (муниципальных) нужд) </t>
  </si>
  <si>
    <t>Выплата вознаграждений к наградам администрации Тейковского муниципального района,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(Социальное обеспечение и иные выплаты населению)</t>
  </si>
  <si>
    <t>Субсидии субъектам малого и среднего предпринимательства, физическим лицам, не являющимися индивидуальными предпринимателями и применяющим специальный налоговый режим "Налог на профессиональный доход" на возмещение части затрат на уплату первоначального взноса (аванса) при заключении договора лизинга (Иные бюджетные ассигнования)</t>
  </si>
  <si>
    <t xml:space="preserve">Субсидии субъектам малого и среднего предпринимательства, физическим лицам, не являющимися индивидуальными предпринимателями и применяющим специальный налоговый режим "Налог на профессиональный доход" на возмещение части затрат, связанных с приобретением оборудования в целях создания и (или) развития, и (или) модернизации производства товаров, работ, услуг (Иные бюджетные ассигнования) </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</si>
  <si>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</si>
  <si>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 xml:space="preserve">Вносимые изменения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</si>
  <si>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</si>
  <si>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</si>
  <si>
    <t>21402L3031</t>
  </si>
  <si>
    <t xml:space="preserve">Проценты,полученные от предоставления бюджетных кредитов внутри страны </t>
  </si>
  <si>
    <t>040 1110305005 0000 120</t>
  </si>
  <si>
    <t xml:space="preserve">Проценты,полученные от предоставления бюджетных кредитов внутри страны за счет средств бюджетов муниципальных районов </t>
  </si>
  <si>
    <t>000 2190000000 0000 000</t>
  </si>
  <si>
    <t xml:space="preserve">  ВОЗВРАТ ОСТАТКОВ СУБСИДИЙ, СУБВЕНЦИЙ И ИНЫХ МЕЖБЮДЖЕТНЫХ ТРАНСФЕРТОВ, ИМЕЮЩИХ ЦЕЛЕВОЕ НАЗНАЧЕНИЕ, ПРОШЛЫХ ЛЕТ</t>
  </si>
  <si>
    <t>000 2190000005 0000 150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</si>
  <si>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</si>
  <si>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040 2192530405 0000 150</t>
  </si>
  <si>
    <t>000 01 06 00 00 00 0000 000</t>
  </si>
  <si>
    <t xml:space="preserve">Иные источники внутреннего финансирования дефицитов бюджетов </t>
  </si>
  <si>
    <t>000 01 06 05 00 00 0000 000</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</si>
  <si>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</si>
  <si>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</si>
  <si>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000 01 06 05 02 00 0000 500</t>
  </si>
  <si>
    <t>Предоставление бюджетных кредитов другим бюджетам  бюджетной системы Российской Федерации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</si>
  <si>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</si>
  <si>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</si>
  <si>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040 01 06 05 02 05 0000 540</t>
  </si>
  <si>
    <t>000 01 06 05 00 00 0000 600</t>
  </si>
  <si>
    <t>Возврат бюджетных кредитов, предоставленных внутри страны в валюте Российской Федерации</t>
  </si>
  <si>
    <t>000 01 06 05 02 00 0000 640</t>
  </si>
  <si>
    <t>Возврат бюджетных кредитов, предоставленных  другим бюджетам бюджетной системы Российской Федерации в валюте Российской Федерации</t>
  </si>
  <si>
    <t>040 01 06 05 02 05 0000 640</t>
  </si>
  <si>
    <t>Возврат бюджетных кредитов, предоставленных  другим бюджетам бюджетной системы Российской Федерации в бюджеты муниципальных районов в валюте Российской Федерации</t>
  </si>
  <si>
    <t>2025 год</t>
  </si>
  <si>
    <t>Основное мероприятие "Социально значимый проект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t>
  </si>
  <si>
    <t>2110500000</t>
  </si>
  <si>
    <t xml:space="preserve">Расходы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(Закупка товаров, работ и услуг для обеспечения государственных (муниципальных) нужд) </t>
  </si>
  <si>
    <t>2110500901</t>
  </si>
  <si>
    <t>221А200000</t>
  </si>
  <si>
    <t xml:space="preserve">Государственная поддержка отрасли культуры (Государственная поддержка лучших сельских учреждений культуры) (Закупка товаров, работ и услуг для обеспечения государственных (муниципальных) нужд) </t>
  </si>
  <si>
    <t>221А255193</t>
  </si>
  <si>
    <t xml:space="preserve">Средства, переданные бюджетам поселений для компенсации дополнительных расходов, возникших в результате решений, принятых органами власти муниципального района (Межбюджетные трансферты) </t>
  </si>
  <si>
    <t>1006</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</si>
  <si>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</si>
  <si>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000 1110900000 0000 120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</si>
  <si>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</si>
  <si>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040 1110904505 0000 120</t>
  </si>
  <si>
    <t>6. Нерльское городское поселение</t>
  </si>
  <si>
    <t xml:space="preserve">Средства, переданные бюджетам поселений для компенсации дополнительных расходов, возникших в результате решений, принятых органами власти муниципального района </t>
  </si>
  <si>
    <t xml:space="preserve">Другие вопросы в области социальной политики </t>
  </si>
  <si>
    <t xml:space="preserve">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образоания, образовательные программы среднего общего образования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</si>
  <si>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</si>
  <si>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</si>
  <si>
    <t>000 1110300000 0000 120</t>
  </si>
  <si>
    <t>000 1110904000 0000 120</t>
  </si>
  <si>
    <t>000 1110503000 0000 120</t>
  </si>
  <si>
    <t>040 1110503505 0000 120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</si>
  <si>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</si>
  <si>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000 2022004100 0000 150 </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</si>
  <si>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</si>
  <si>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040 2022004105 0000 150</t>
  </si>
  <si>
    <t xml:space="preserve">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</si>
  <si>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000 1160100001 0000 140</t>
  </si>
  <si>
    <t>Административные штрафы, установленные Кодексом Российской Федерации об административных правонарушениях</t>
  </si>
  <si>
    <t xml:space="preserve"> 000 1160105001 0000 140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</si>
  <si>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</si>
  <si>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 xml:space="preserve"> 042 1160105301 0000 140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</si>
  <si>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</si>
  <si>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000 1160106001 0000 140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</si>
  <si>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</si>
  <si>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023 1160106301 0000 140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</si>
  <si>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</si>
  <si>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 042 1160106301 0000 140</t>
  </si>
  <si>
    <t xml:space="preserve"> 000 1160107001 0000 140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</si>
  <si>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</si>
  <si>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</si>
  <si>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042 1160107301 0000 140</t>
  </si>
  <si>
    <t xml:space="preserve"> 000 1160108001 0000 140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</si>
  <si>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</si>
  <si>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 xml:space="preserve"> 000 1160113001 0000 140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</si>
  <si>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</si>
  <si>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 xml:space="preserve"> 042 1160113301 0000 140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</si>
  <si>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</si>
  <si>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 000 1160114001 0000 140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</si>
  <si>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</si>
  <si>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 xml:space="preserve"> 042 1160114301 0000 140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</si>
  <si>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</si>
  <si>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 000 1160115001 0000 140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</si>
  <si>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</si>
  <si>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000 1160117001 0000 140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</si>
  <si>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</si>
  <si>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000 1160119001 0000 140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</si>
  <si>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</si>
  <si>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 xml:space="preserve"> 000 1160120001 0000 140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</si>
  <si>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</si>
  <si>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</si>
  <si>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Основное мероприятие "Региональный проект "Творческие люди"</t>
  </si>
  <si>
    <t>000 1160109001 0000 140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</si>
  <si>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</si>
  <si>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</si>
  <si>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 xml:space="preserve">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</si>
  <si>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Проведение официальных физкультурно – оздоровительных и спортивных мероприятий (Предоставление субсидий бюджетным, автономным учреждениям и иным некоммерческим организациям) </t>
  </si>
  <si>
    <t xml:space="preserve">Организация спортивной подготовки по видам спорта (Предоставление субсидий бюджетным, автономным учреждениям и иным некоммерческим организациям) </t>
  </si>
  <si>
    <t xml:space="preserve">000 2024517900 0000 150
</t>
  </si>
  <si>
    <t>000 2 02 3508200 0000 150</t>
  </si>
  <si>
    <t>040 2 02 3508205 0000 150</t>
  </si>
  <si>
    <t>000 2 02 3512000 0000 150</t>
  </si>
  <si>
    <t>040 2 02 3512005 0000 150</t>
  </si>
  <si>
    <t>000 2 02 3999900 0000 150</t>
  </si>
  <si>
    <t>040 2 02 3999905 0000 150</t>
  </si>
  <si>
    <t>040 2 02 4530305 0000 150</t>
  </si>
  <si>
    <t>040 2 02 4578405 0000 150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</si>
  <si>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</si>
  <si>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классификации доходов бюджетов </t>
  </si>
  <si>
    <t xml:space="preserve">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</si>
  <si>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000 2 02 4578400 0000 150</t>
  </si>
  <si>
    <t xml:space="preserve">040 2024517905 0000 150
</t>
  </si>
  <si>
    <t xml:space="preserve">Межбюджетные трансферты, передаваемые бюджетам муниципальных районов  на финансирование дорожной деятельности в отношении автомобильных дорог общего пользования регионального или межмуниципального, местного значения </t>
  </si>
  <si>
    <t>214ЕВ00000</t>
  </si>
  <si>
    <t>214ЕВ51792</t>
  </si>
  <si>
    <t>Основное мероприятие: Региональный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</si>
  <si>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</si>
  <si>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</si>
  <si>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27201S9100</t>
  </si>
  <si>
    <t xml:space="preserve">Строительство (реконструкция), капитальный ремонт и ремонт автомобильных дорог общего пользования местного значения (Закупка товаров, работ и услуг для обеспечения государственных (муниципальных) нужд) </t>
  </si>
  <si>
    <t>214ЕВ51729</t>
  </si>
  <si>
    <t>Основное мероприятие "Обеспечение функционирования системы персонифицированного финансирования дополнительного образования детей"</t>
  </si>
  <si>
    <t>2160200000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</si>
  <si>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(Закупка товаров, работ и услуг для обеспечения государственных (муниципальных) нужд) </t>
  </si>
  <si>
    <t>21105S8900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</si>
  <si>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</si>
  <si>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</si>
  <si>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182 1 03 02241 01 0000 110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</si>
  <si>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</si>
  <si>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</si>
  <si>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</si>
  <si>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Приложение 6</t>
  </si>
  <si>
    <t xml:space="preserve"> 000 2024001400 0000 150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</si>
  <si>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</si>
  <si>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040 2024001405 0000 150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</si>
  <si>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</si>
  <si>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Подпрограмма «Переселение граждан из аварийного жилищного фонда на территории сельских поселений Тейковского муниципального района»</t>
  </si>
  <si>
    <t>28Б0000000</t>
  </si>
  <si>
    <t>Основное мероприятие "Переселение граждан из аварийного жилищного фонда "</t>
  </si>
  <si>
    <t>28Б0100000</t>
  </si>
  <si>
    <t xml:space="preserve">Оценка стоимости жилых помещений, находящихся в собственности граждан, подлежащих расселению (Закупка товаров, работ и услуг для обеспечения государственных (муниципальных) нужд) </t>
  </si>
  <si>
    <t>28Б0120650</t>
  </si>
  <si>
    <t>Исполнение судебных актов (Иные бюджетные ассигнования)</t>
  </si>
  <si>
    <t xml:space="preserve">Ремонт дорог по переданным полномочиям сельским поселениям в рамках иных непрограммных мероприятий (Межбюджетные трансферты) </t>
  </si>
  <si>
    <t>000 1120104001 0000 120</t>
  </si>
  <si>
    <t xml:space="preserve">  Плата за размещение отходов производства и потребления</t>
  </si>
  <si>
    <t xml:space="preserve">Мероприятия по укреплению пожарной безопасности общеобразовательных учреждений (Закупка товаров, работ и услуг для обеспечения государственных (муниципальных) нужд) </t>
  </si>
  <si>
    <t>2110100010</t>
  </si>
  <si>
    <t>Мероприятия по укреплению пожарной безопасности общеобразовательных учреждений (Предоставление субсидий бюджетным, автономным учреждениям и иным некоммерческим организациям)</t>
  </si>
  <si>
    <t>28901S3020</t>
  </si>
  <si>
    <t xml:space="preserve"> от 29.03.2023 № 32/7</t>
  </si>
  <si>
    <t>от 29.03.2023 № 32/7</t>
  </si>
  <si>
    <t>000 1 05 01010 01 0000 110</t>
  </si>
  <si>
    <t>182 1 05 01011 01 0000 110</t>
  </si>
  <si>
    <t>182 1 05 01010 01 0000 110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</si>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</sst>
</file>

<file path=xl/styles.xml><?xml version="1.0" encoding="utf-8"?>
<styleSheet xmlns="http://schemas.openxmlformats.org/spreadsheetml/2006/main">
  <numFmts count="1">
    <numFmt numFmtId="164" formatCode="0.0"/>
  </numFmts>
  <fonts count="25">
    <font>
      <sz val="11"/>
      <color theme="1"/>
      <name val="Calibri"/>
      <family val="2"/>
      <charset val="204"/>
      <scheme val="minor"/>
    </font>
    <font>
      <sz val="14"/>
      <color theme="1"/>
      <name val="Times New Roman"/>
      <family val="1"/>
      <charset val="204"/>
    </font>
    <font>
      <sz val="12"/>
      <color theme="1"/>
      <name val="Times New Roman"/>
      <family val="1"/>
      <charset val="204"/>
    </font>
    <font>
      <b/>
      <sz val="12"/>
      <color theme="1"/>
      <name val="Times New Roman"/>
      <family val="1"/>
      <charset val="204"/>
    </font>
    <font>
      <sz val="10"/>
      <color theme="1"/>
      <name val="Times New Roman"/>
      <family val="1"/>
      <charset val="204"/>
    </font>
    <font>
      <b/>
      <sz val="10"/>
      <color theme="1"/>
      <name val="Times New Roman"/>
      <family val="1"/>
      <charset val="204"/>
    </font>
    <font>
      <sz val="11"/>
      <color theme="1"/>
      <name val="Times New Roman"/>
      <family val="1"/>
      <charset val="204"/>
    </font>
    <font>
      <b/>
      <sz val="11"/>
      <color theme="1"/>
      <name val="Times New Roman"/>
      <family val="1"/>
      <charset val="204"/>
    </font>
    <font>
      <sz val="10"/>
      <color rgb="FF000000"/>
      <name val="Times New Roman"/>
      <family val="1"/>
      <charset val="204"/>
    </font>
    <font>
      <b/>
      <sz val="10"/>
      <color rgb="FF000000"/>
      <name val="Times New Roman"/>
      <family val="1"/>
      <charset val="204"/>
    </font>
    <font>
      <b/>
      <sz val="11"/>
      <color theme="1"/>
      <name val="Calibri"/>
      <family val="2"/>
      <charset val="204"/>
      <scheme val="minor"/>
    </font>
    <font>
      <b/>
      <sz val="12"/>
      <color rgb="FF000000"/>
      <name val="Times New Roman"/>
      <family val="1"/>
      <charset val="204"/>
    </font>
    <font>
      <b/>
      <sz val="13"/>
      <color theme="1"/>
      <name val="Times New Roman"/>
      <family val="1"/>
      <charset val="204"/>
    </font>
    <font>
      <b/>
      <i/>
      <sz val="12"/>
      <color theme="1"/>
      <name val="Times New Roman"/>
      <family val="1"/>
      <charset val="204"/>
    </font>
    <font>
      <sz val="8"/>
      <color rgb="FF000000"/>
      <name val="Arial Cyr"/>
    </font>
    <font>
      <sz val="13"/>
      <color rgb="FF000000"/>
      <name val="Times New Roman"/>
      <family val="1"/>
      <charset val="204"/>
    </font>
    <font>
      <b/>
      <sz val="10"/>
      <color rgb="FF000000"/>
      <name val="Arial Cyr"/>
    </font>
    <font>
      <sz val="11"/>
      <color rgb="FF000000"/>
      <name val="Times New Roman"/>
      <family val="1"/>
      <charset val="204"/>
    </font>
    <font>
      <b/>
      <sz val="11"/>
      <color rgb="FF000000"/>
      <name val="Times New Roman"/>
      <family val="1"/>
      <charset val="204"/>
    </font>
    <font>
      <sz val="10"/>
      <color rgb="FF333333"/>
      <name val="Times New Roman"/>
      <family val="1"/>
      <charset val="204"/>
    </font>
    <font>
      <sz val="12"/>
      <color rgb="FF000000"/>
      <name val="Times New Roman"/>
      <family val="1"/>
      <charset val="204"/>
    </font>
    <font>
      <i/>
      <sz val="10"/>
      <color theme="1"/>
      <name val="Times New Roman"/>
      <family val="1"/>
      <charset val="204"/>
    </font>
    <font>
      <sz val="10"/>
      <color indexed="8"/>
      <name val="Times New Roman"/>
      <family val="1"/>
      <charset val="204"/>
    </font>
    <font>
      <sz val="10"/>
      <name val="Times New Roman"/>
      <family val="1"/>
      <charset val="204"/>
    </font>
    <font>
      <sz val="8"/>
      <color rgb="FF000000"/>
      <name val="Arial"/>
      <family val="2"/>
      <charset val="204"/>
    </font>
  </fonts>
  <fills count="5">
    <fill>
      <patternFill patternType="none"/>
    </fill>
    <fill>
      <patternFill patternType="gray125"/>
    </fill>
    <fill>
      <patternFill patternType="solid">
        <fgColor theme="0"/>
        <bgColor indexed="64"/>
      </patternFill>
    </fill>
    <fill>
      <patternFill patternType="solid">
        <fgColor rgb="FFFFFF99"/>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s>
  <cellStyleXfs count="8">
    <xf numFmtId="0" fontId="0" fillId="0" borderId="0"/>
    <xf numFmtId="0" fontId="14" fillId="0" borderId="12">
      <alignment horizontal="left" wrapText="1" indent="2"/>
    </xf>
    <xf numFmtId="49" fontId="14" fillId="0" borderId="13">
      <alignment horizontal="center"/>
    </xf>
    <xf numFmtId="0" fontId="14" fillId="0" borderId="12">
      <alignment horizontal="left" wrapText="1" indent="2"/>
    </xf>
    <xf numFmtId="49" fontId="14" fillId="0" borderId="13">
      <alignment horizontal="center"/>
    </xf>
    <xf numFmtId="4" fontId="16" fillId="3" borderId="14">
      <alignment horizontal="right" vertical="top" shrinkToFit="1"/>
    </xf>
    <xf numFmtId="49" fontId="24" fillId="0" borderId="14">
      <alignment horizontal="center"/>
    </xf>
    <xf numFmtId="0" fontId="24" fillId="0" borderId="15">
      <alignment horizontal="left" wrapText="1" indent="2"/>
    </xf>
  </cellStyleXfs>
  <cellXfs count="394">
    <xf numFmtId="0" fontId="0" fillId="0" borderId="0" xfId="0"/>
    <xf numFmtId="0" fontId="1" fillId="0" borderId="0" xfId="0" applyFont="1" applyAlignment="1">
      <alignment horizontal="right" indent="15"/>
    </xf>
    <xf numFmtId="0" fontId="0" fillId="0" borderId="0" xfId="0" applyFont="1"/>
    <xf numFmtId="0" fontId="5" fillId="0" borderId="1" xfId="0" applyFont="1" applyBorder="1" applyAlignment="1">
      <alignment wrapText="1"/>
    </xf>
    <xf numFmtId="0" fontId="6" fillId="0" borderId="1" xfId="0" applyFont="1" applyBorder="1" applyAlignment="1">
      <alignment horizontal="center" vertical="top" wrapText="1"/>
    </xf>
    <xf numFmtId="0" fontId="6" fillId="0" borderId="0" xfId="0" applyFont="1" applyAlignment="1">
      <alignment wrapText="1"/>
    </xf>
    <xf numFmtId="0" fontId="4" fillId="0" borderId="2" xfId="0" applyFont="1" applyBorder="1" applyAlignment="1">
      <alignment vertical="top" wrapText="1"/>
    </xf>
    <xf numFmtId="49" fontId="6" fillId="0" borderId="2" xfId="0" applyNumberFormat="1" applyFont="1" applyBorder="1" applyAlignment="1">
      <alignment horizontal="center" vertical="top" wrapText="1"/>
    </xf>
    <xf numFmtId="0" fontId="4" fillId="0" borderId="1" xfId="0" applyFont="1" applyFill="1" applyBorder="1" applyAlignment="1">
      <alignment horizontal="justify" vertical="top" wrapText="1"/>
    </xf>
    <xf numFmtId="0" fontId="5" fillId="0" borderId="1" xfId="0" applyFont="1" applyBorder="1" applyAlignment="1">
      <alignment horizontal="center" wrapText="1"/>
    </xf>
    <xf numFmtId="1" fontId="5" fillId="0" borderId="1" xfId="0" applyNumberFormat="1" applyFont="1" applyBorder="1" applyAlignment="1">
      <alignment horizontal="center" vertical="top" wrapText="1"/>
    </xf>
    <xf numFmtId="0" fontId="4" fillId="0" borderId="1" xfId="0" applyFont="1" applyBorder="1" applyAlignment="1">
      <alignment horizontal="center" wrapText="1"/>
    </xf>
    <xf numFmtId="0" fontId="2" fillId="0" borderId="0" xfId="0" applyFont="1" applyAlignment="1">
      <alignment horizontal="right" indent="15"/>
    </xf>
    <xf numFmtId="0" fontId="13" fillId="0" borderId="0" xfId="0" applyFont="1" applyAlignment="1">
      <alignment horizontal="center"/>
    </xf>
    <xf numFmtId="0" fontId="13" fillId="0" borderId="0" xfId="0" applyFont="1" applyAlignment="1">
      <alignment horizontal="right"/>
    </xf>
    <xf numFmtId="0" fontId="8" fillId="0" borderId="8" xfId="0" applyFont="1" applyBorder="1" applyAlignment="1">
      <alignment vertical="top" wrapText="1"/>
    </xf>
    <xf numFmtId="0" fontId="2" fillId="0" borderId="0" xfId="0" applyFont="1" applyAlignment="1">
      <alignment horizontal="right" wrapText="1"/>
    </xf>
    <xf numFmtId="0" fontId="4" fillId="0" borderId="1" xfId="0" applyFont="1" applyFill="1" applyBorder="1" applyAlignment="1">
      <alignment wrapText="1"/>
    </xf>
    <xf numFmtId="0" fontId="4" fillId="0" borderId="1" xfId="0" applyFont="1" applyFill="1" applyBorder="1" applyAlignment="1">
      <alignment horizontal="center" vertical="top"/>
    </xf>
    <xf numFmtId="0" fontId="4" fillId="0" borderId="1" xfId="0" applyNumberFormat="1" applyFont="1" applyFill="1" applyBorder="1" applyAlignment="1">
      <alignment horizontal="justify" vertical="top" wrapText="1"/>
    </xf>
    <xf numFmtId="0" fontId="4" fillId="0" borderId="1" xfId="0" applyFont="1" applyFill="1" applyBorder="1" applyAlignment="1">
      <alignmen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wrapText="1"/>
    </xf>
    <xf numFmtId="0" fontId="4" fillId="0" borderId="1" xfId="0" applyFont="1" applyBorder="1" applyAlignment="1">
      <alignment vertical="top" wrapText="1"/>
    </xf>
    <xf numFmtId="0" fontId="4" fillId="0" borderId="1" xfId="0" applyFont="1" applyBorder="1" applyAlignment="1">
      <alignment horizontal="left" wrapText="1"/>
    </xf>
    <xf numFmtId="49" fontId="8" fillId="0" borderId="1" xfId="4" applyFont="1" applyBorder="1" applyAlignment="1" applyProtection="1">
      <alignment horizontal="center" vertical="top"/>
    </xf>
    <xf numFmtId="49" fontId="8" fillId="0" borderId="1" xfId="4" applyFont="1" applyBorder="1" applyProtection="1">
      <alignment horizontal="center"/>
    </xf>
    <xf numFmtId="0" fontId="9" fillId="0" borderId="1" xfId="3" applyNumberFormat="1" applyFont="1" applyBorder="1" applyAlignment="1" applyProtection="1">
      <alignment wrapText="1"/>
    </xf>
    <xf numFmtId="0" fontId="8" fillId="0" borderId="1" xfId="3" applyNumberFormat="1" applyFont="1" applyBorder="1" applyAlignment="1" applyProtection="1">
      <alignment wrapText="1"/>
    </xf>
    <xf numFmtId="4" fontId="7"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wrapText="1"/>
    </xf>
    <xf numFmtId="4" fontId="17" fillId="0" borderId="1" xfId="0" applyNumberFormat="1" applyFont="1" applyFill="1" applyBorder="1" applyAlignment="1">
      <alignment horizontal="center" vertical="top" wrapText="1"/>
    </xf>
    <xf numFmtId="1" fontId="4" fillId="0" borderId="1" xfId="0" applyNumberFormat="1" applyFont="1" applyBorder="1" applyAlignment="1">
      <alignment horizontal="center" vertical="top" wrapText="1"/>
    </xf>
    <xf numFmtId="0" fontId="4" fillId="0" borderId="1" xfId="0" applyFont="1" applyBorder="1" applyAlignment="1">
      <alignment wrapText="1"/>
    </xf>
    <xf numFmtId="49" fontId="4" fillId="0" borderId="1" xfId="0" applyNumberFormat="1" applyFont="1" applyBorder="1" applyAlignment="1">
      <alignment horizontal="center" vertical="top"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top" wrapText="1"/>
    </xf>
    <xf numFmtId="0" fontId="5" fillId="0" borderId="1" xfId="0" applyFont="1" applyBorder="1" applyAlignment="1">
      <alignment vertical="top" wrapText="1"/>
    </xf>
    <xf numFmtId="0" fontId="4" fillId="4" borderId="1" xfId="0" applyFont="1" applyFill="1" applyBorder="1" applyAlignment="1">
      <alignment horizontal="center" vertical="top" wrapText="1"/>
    </xf>
    <xf numFmtId="0" fontId="19" fillId="0" borderId="0" xfId="0" applyFont="1" applyAlignment="1">
      <alignment wrapText="1"/>
    </xf>
    <xf numFmtId="0" fontId="19" fillId="0" borderId="1" xfId="0" applyFont="1" applyBorder="1" applyAlignment="1">
      <alignment wrapText="1"/>
    </xf>
    <xf numFmtId="0" fontId="4" fillId="0" borderId="2" xfId="0" applyNumberFormat="1" applyFont="1" applyFill="1" applyBorder="1" applyAlignment="1">
      <alignment horizontal="justify" wrapText="1"/>
    </xf>
    <xf numFmtId="0" fontId="4" fillId="0" borderId="2" xfId="0" applyNumberFormat="1" applyFont="1" applyFill="1" applyBorder="1" applyAlignment="1">
      <alignment horizontal="justify" vertical="top" wrapText="1"/>
    </xf>
    <xf numFmtId="0" fontId="4" fillId="0" borderId="1" xfId="0" applyFont="1" applyBorder="1" applyAlignment="1">
      <alignment wrapText="1"/>
    </xf>
    <xf numFmtId="49" fontId="4" fillId="0" borderId="1" xfId="0" applyNumberFormat="1" applyFont="1" applyBorder="1" applyAlignment="1">
      <alignment horizontal="center" vertical="top" wrapText="1"/>
    </xf>
    <xf numFmtId="1" fontId="4" fillId="0" borderId="1" xfId="0" applyNumberFormat="1" applyFont="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vertical="top" wrapText="1"/>
    </xf>
    <xf numFmtId="1" fontId="4"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xf>
    <xf numFmtId="0" fontId="4" fillId="0" borderId="1" xfId="0" applyFont="1" applyBorder="1" applyAlignment="1">
      <alignment wrapText="1"/>
    </xf>
    <xf numFmtId="0" fontId="2" fillId="0" borderId="0" xfId="0" applyFont="1" applyAlignment="1">
      <alignment horizontal="right" wrapText="1"/>
    </xf>
    <xf numFmtId="49" fontId="6" fillId="0" borderId="1" xfId="0" applyNumberFormat="1" applyFont="1" applyBorder="1" applyAlignment="1">
      <alignment horizontal="center" vertical="top" wrapText="1"/>
    </xf>
    <xf numFmtId="0" fontId="4" fillId="0" borderId="5"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center" vertical="top"/>
    </xf>
    <xf numFmtId="0" fontId="0" fillId="0" borderId="1" xfId="0" applyBorder="1"/>
    <xf numFmtId="0" fontId="6" fillId="0" borderId="1" xfId="0" applyFont="1" applyBorder="1" applyAlignment="1">
      <alignment horizontal="left" vertical="top" wrapText="1"/>
    </xf>
    <xf numFmtId="1" fontId="6" fillId="0" borderId="1" xfId="0" applyNumberFormat="1" applyFont="1" applyBorder="1" applyAlignment="1">
      <alignment horizontal="center" vertical="top" wrapText="1"/>
    </xf>
    <xf numFmtId="0" fontId="7" fillId="0" borderId="3" xfId="0" applyFont="1" applyBorder="1"/>
    <xf numFmtId="164" fontId="5" fillId="0" borderId="1" xfId="0" applyNumberFormat="1" applyFont="1" applyBorder="1" applyAlignment="1">
      <alignment horizontal="center"/>
    </xf>
    <xf numFmtId="2" fontId="0" fillId="0" borderId="0" xfId="0" applyNumberFormat="1"/>
    <xf numFmtId="49" fontId="4" fillId="0" borderId="1"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49" fontId="7" fillId="0" borderId="1" xfId="0" applyNumberFormat="1" applyFont="1" applyBorder="1" applyAlignment="1">
      <alignment horizontal="center" vertical="top" wrapText="1"/>
    </xf>
    <xf numFmtId="0" fontId="5" fillId="0" borderId="1" xfId="0" applyFont="1" applyBorder="1" applyAlignment="1">
      <alignment horizontal="justify" vertical="top" wrapText="1"/>
    </xf>
    <xf numFmtId="0" fontId="4" fillId="0" borderId="1" xfId="0" applyFont="1" applyBorder="1" applyAlignment="1">
      <alignment horizontal="justify" vertical="top" wrapText="1"/>
    </xf>
    <xf numFmtId="0" fontId="0" fillId="0" borderId="0" xfId="0" applyAlignment="1">
      <alignment wrapText="1"/>
    </xf>
    <xf numFmtId="49" fontId="6" fillId="0" borderId="1" xfId="0" applyNumberFormat="1" applyFont="1" applyBorder="1" applyAlignment="1">
      <alignment horizontal="center" vertical="top" wrapText="1"/>
    </xf>
    <xf numFmtId="0" fontId="4" fillId="0" borderId="8" xfId="0" applyFont="1" applyBorder="1" applyAlignment="1">
      <alignment horizontal="center" vertical="top" wrapText="1"/>
    </xf>
    <xf numFmtId="0" fontId="0" fillId="0" borderId="0" xfId="0"/>
    <xf numFmtId="0" fontId="9" fillId="0" borderId="8" xfId="0" applyFont="1" applyBorder="1" applyAlignment="1">
      <alignment horizontal="center" vertical="top" wrapText="1"/>
    </xf>
    <xf numFmtId="0" fontId="8" fillId="0" borderId="8" xfId="0" applyFont="1" applyBorder="1" applyAlignment="1">
      <alignment horizontal="center" vertical="top" wrapText="1"/>
    </xf>
    <xf numFmtId="0" fontId="4" fillId="0" borderId="8" xfId="0" applyFont="1" applyBorder="1" applyAlignment="1">
      <alignment vertical="top" wrapText="1"/>
    </xf>
    <xf numFmtId="0" fontId="8" fillId="0" borderId="2" xfId="0" applyFont="1" applyBorder="1" applyAlignment="1">
      <alignment vertical="top" wrapText="1"/>
    </xf>
    <xf numFmtId="0" fontId="4" fillId="0" borderId="1" xfId="0" applyFont="1" applyBorder="1" applyAlignment="1">
      <alignment wrapText="1"/>
    </xf>
    <xf numFmtId="49" fontId="4" fillId="0" borderId="2" xfId="0" applyNumberFormat="1" applyFont="1" applyFill="1" applyBorder="1" applyAlignment="1">
      <alignment horizontal="center" vertical="top" wrapText="1"/>
    </xf>
    <xf numFmtId="0" fontId="0" fillId="0" borderId="0" xfId="0"/>
    <xf numFmtId="4" fontId="6" fillId="0" borderId="1"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4" fontId="6" fillId="0" borderId="2" xfId="0" applyNumberFormat="1" applyFont="1" applyFill="1" applyBorder="1" applyAlignment="1">
      <alignment horizontal="center" vertical="top" wrapText="1"/>
    </xf>
    <xf numFmtId="0" fontId="0" fillId="0" borderId="0" xfId="0"/>
    <xf numFmtId="4" fontId="17" fillId="0" borderId="1" xfId="0" applyNumberFormat="1" applyFont="1" applyBorder="1" applyAlignment="1">
      <alignment horizontal="center" vertical="top"/>
    </xf>
    <xf numFmtId="49" fontId="8" fillId="0" borderId="1" xfId="4" applyFont="1" applyFill="1" applyBorder="1" applyAlignment="1" applyProtection="1">
      <alignment horizontal="center" vertical="top"/>
    </xf>
    <xf numFmtId="49" fontId="4" fillId="0" borderId="4" xfId="0" applyNumberFormat="1" applyFont="1" applyFill="1" applyBorder="1" applyAlignment="1">
      <alignment horizontal="center" vertical="top" wrapText="1"/>
    </xf>
    <xf numFmtId="0" fontId="17" fillId="0" borderId="1" xfId="0" applyFont="1" applyFill="1" applyBorder="1" applyAlignment="1">
      <alignment horizontal="center" vertical="top" wrapText="1"/>
    </xf>
    <xf numFmtId="49" fontId="9" fillId="0" borderId="1" xfId="0" applyNumberFormat="1" applyFont="1" applyBorder="1" applyAlignment="1">
      <alignment horizontal="center" vertical="top" wrapText="1"/>
    </xf>
    <xf numFmtId="49" fontId="8" fillId="0" borderId="1" xfId="0" applyNumberFormat="1" applyFont="1" applyBorder="1" applyAlignment="1">
      <alignment horizontal="center" vertical="top" wrapText="1"/>
    </xf>
    <xf numFmtId="49" fontId="8" fillId="0" borderId="1" xfId="0" applyNumberFormat="1" applyFont="1" applyBorder="1" applyAlignment="1">
      <alignment vertical="top" wrapText="1"/>
    </xf>
    <xf numFmtId="0" fontId="8" fillId="0" borderId="8" xfId="0" applyFont="1" applyBorder="1" applyAlignment="1">
      <alignment horizontal="center" vertical="top" wrapText="1"/>
    </xf>
    <xf numFmtId="49" fontId="17" fillId="0" borderId="1" xfId="0" applyNumberFormat="1" applyFont="1" applyBorder="1" applyAlignment="1">
      <alignment horizontal="center" vertical="top" wrapText="1"/>
    </xf>
    <xf numFmtId="0" fontId="8" fillId="0" borderId="1" xfId="0" applyFont="1" applyBorder="1" applyAlignment="1">
      <alignment horizontal="justify" vertical="top"/>
    </xf>
    <xf numFmtId="49" fontId="8" fillId="0" borderId="1" xfId="0" applyNumberFormat="1" applyFont="1" applyFill="1" applyBorder="1" applyAlignment="1">
      <alignment horizontal="center" vertical="top" wrapText="1"/>
    </xf>
    <xf numFmtId="4" fontId="17" fillId="0" borderId="1" xfId="0" applyNumberFormat="1"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0" fontId="8" fillId="0" borderId="8" xfId="0" applyFont="1" applyFill="1" applyBorder="1" applyAlignment="1">
      <alignment horizontal="center" vertical="top" wrapText="1"/>
    </xf>
    <xf numFmtId="4" fontId="17" fillId="0" borderId="1" xfId="0" applyNumberFormat="1"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4" fontId="17" fillId="0" borderId="1" xfId="0" applyNumberFormat="1" applyFont="1" applyFill="1" applyBorder="1" applyAlignment="1">
      <alignment horizontal="center" vertical="top" wrapText="1"/>
    </xf>
    <xf numFmtId="0" fontId="8"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0" fontId="0" fillId="0" borderId="0" xfId="0"/>
    <xf numFmtId="0" fontId="19" fillId="0" borderId="1" xfId="0" applyFont="1" applyBorder="1" applyAlignment="1">
      <alignment horizontal="center" vertical="top"/>
    </xf>
    <xf numFmtId="4" fontId="17" fillId="0" borderId="1" xfId="0" applyNumberFormat="1" applyFont="1" applyBorder="1" applyAlignment="1">
      <alignment horizontal="center" vertical="top" wrapText="1"/>
    </xf>
    <xf numFmtId="0" fontId="0" fillId="0" borderId="0" xfId="0"/>
    <xf numFmtId="0" fontId="8" fillId="0" borderId="8" xfId="0" applyFont="1" applyFill="1" applyBorder="1" applyAlignment="1">
      <alignment horizontal="center" vertical="top" wrapText="1"/>
    </xf>
    <xf numFmtId="4" fontId="17" fillId="0" borderId="1" xfId="0" applyNumberFormat="1" applyFont="1" applyFill="1" applyBorder="1" applyAlignment="1">
      <alignment horizontal="center" vertical="top" wrapText="1"/>
    </xf>
    <xf numFmtId="4" fontId="17" fillId="0" borderId="1" xfId="0" applyNumberFormat="1" applyFont="1" applyBorder="1" applyAlignment="1">
      <alignment horizontal="center" vertical="top" wrapText="1"/>
    </xf>
    <xf numFmtId="0" fontId="0" fillId="0" borderId="0" xfId="0"/>
    <xf numFmtId="0" fontId="8" fillId="0" borderId="8" xfId="0" applyFont="1" applyBorder="1" applyAlignment="1">
      <alignment horizontal="center" vertical="top" wrapText="1"/>
    </xf>
    <xf numFmtId="0" fontId="4" fillId="0" borderId="1" xfId="0" applyFont="1" applyFill="1" applyBorder="1" applyAlignment="1">
      <alignment horizontal="justify"/>
    </xf>
    <xf numFmtId="0" fontId="4" fillId="0" borderId="1" xfId="0" applyNumberFormat="1" applyFont="1" applyFill="1" applyBorder="1" applyAlignment="1">
      <alignment wrapText="1"/>
    </xf>
    <xf numFmtId="0" fontId="4" fillId="0" borderId="2" xfId="0" applyFont="1" applyFill="1" applyBorder="1" applyAlignment="1">
      <alignment vertical="top" wrapText="1"/>
    </xf>
    <xf numFmtId="4" fontId="17" fillId="0" borderId="1" xfId="0" applyNumberFormat="1"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4" fontId="17" fillId="0" borderId="1" xfId="0" applyNumberFormat="1" applyFont="1" applyBorder="1" applyAlignment="1">
      <alignment horizontal="center" vertical="top" wrapText="1"/>
    </xf>
    <xf numFmtId="0" fontId="0" fillId="0" borderId="0" xfId="0"/>
    <xf numFmtId="0" fontId="8" fillId="0" borderId="8" xfId="0" applyFont="1" applyFill="1" applyBorder="1" applyAlignment="1">
      <alignment horizontal="center" vertical="top" wrapText="1"/>
    </xf>
    <xf numFmtId="0" fontId="8" fillId="0" borderId="1" xfId="0" applyFont="1" applyFill="1" applyBorder="1" applyAlignment="1">
      <alignment horizontal="center" vertical="top" wrapText="1"/>
    </xf>
    <xf numFmtId="0" fontId="23"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0" fontId="8" fillId="0" borderId="8" xfId="0" applyFont="1" applyFill="1" applyBorder="1" applyAlignment="1">
      <alignment horizontal="center" vertical="top" wrapText="1"/>
    </xf>
    <xf numFmtId="0" fontId="8" fillId="0" borderId="1" xfId="0" applyFont="1" applyFill="1" applyBorder="1" applyAlignment="1">
      <alignment horizontal="center" vertical="top" wrapText="1"/>
    </xf>
    <xf numFmtId="4" fontId="17" fillId="0" borderId="1" xfId="0" applyNumberFormat="1" applyFont="1" applyBorder="1" applyAlignment="1">
      <alignment horizontal="center" vertical="top" wrapText="1"/>
    </xf>
    <xf numFmtId="0" fontId="8" fillId="0" borderId="8" xfId="0" applyFont="1" applyFill="1" applyBorder="1" applyAlignment="1">
      <alignment horizontal="center" vertical="top" wrapText="1"/>
    </xf>
    <xf numFmtId="0" fontId="0" fillId="0" borderId="0" xfId="0"/>
    <xf numFmtId="4" fontId="17" fillId="0" borderId="1" xfId="0" applyNumberFormat="1" applyFont="1" applyFill="1" applyBorder="1" applyAlignment="1">
      <alignment horizontal="center" vertical="top" wrapText="1"/>
    </xf>
    <xf numFmtId="49" fontId="4" fillId="0" borderId="1" xfId="0" applyNumberFormat="1" applyFont="1" applyFill="1" applyBorder="1" applyAlignment="1">
      <alignment vertical="top" wrapText="1"/>
    </xf>
    <xf numFmtId="0" fontId="8" fillId="0" borderId="8" xfId="0" applyFont="1" applyFill="1" applyBorder="1" applyAlignment="1">
      <alignment horizontal="center" vertical="top" wrapText="1"/>
    </xf>
    <xf numFmtId="4" fontId="17" fillId="0" borderId="1" xfId="0" applyNumberFormat="1" applyFont="1" applyBorder="1" applyAlignment="1">
      <alignment horizontal="center" vertical="top" wrapText="1"/>
    </xf>
    <xf numFmtId="0" fontId="8" fillId="0" borderId="8" xfId="0" applyFont="1" applyFill="1" applyBorder="1" applyAlignment="1">
      <alignment horizontal="center" vertical="top" wrapText="1"/>
    </xf>
    <xf numFmtId="0" fontId="0" fillId="0" borderId="0" xfId="0"/>
    <xf numFmtId="4" fontId="17" fillId="0" borderId="1" xfId="0" applyNumberFormat="1" applyFont="1" applyFill="1" applyBorder="1" applyAlignment="1">
      <alignment horizontal="center" vertical="top" wrapText="1"/>
    </xf>
    <xf numFmtId="4" fontId="6" fillId="0" borderId="1" xfId="0" applyNumberFormat="1" applyFont="1" applyBorder="1" applyAlignment="1">
      <alignment horizontal="center" vertical="top" wrapText="1"/>
    </xf>
    <xf numFmtId="0" fontId="0" fillId="0" borderId="0" xfId="0"/>
    <xf numFmtId="0" fontId="4" fillId="0" borderId="8" xfId="0" applyFont="1" applyBorder="1" applyAlignment="1">
      <alignment horizontal="center" vertical="top" wrapText="1"/>
    </xf>
    <xf numFmtId="0" fontId="5" fillId="0" borderId="1" xfId="0" applyFont="1" applyBorder="1" applyAlignment="1">
      <alignment horizontal="center" vertical="top" wrapText="1"/>
    </xf>
    <xf numFmtId="4" fontId="6" fillId="0" borderId="1" xfId="0" applyNumberFormat="1" applyFont="1" applyBorder="1" applyAlignment="1">
      <alignment horizontal="center" vertical="top" wrapText="1"/>
    </xf>
    <xf numFmtId="0" fontId="3" fillId="0" borderId="0" xfId="0" applyFont="1" applyAlignment="1">
      <alignment horizontal="center" wrapText="1"/>
    </xf>
    <xf numFmtId="0" fontId="0" fillId="0" borderId="0" xfId="0"/>
    <xf numFmtId="4" fontId="17" fillId="0" borderId="1" xfId="0" applyNumberFormat="1" applyFont="1" applyBorder="1" applyAlignment="1">
      <alignment horizontal="center" vertical="top"/>
    </xf>
    <xf numFmtId="4" fontId="17" fillId="0" borderId="1" xfId="0" applyNumberFormat="1" applyFont="1" applyFill="1" applyBorder="1" applyAlignment="1">
      <alignment horizontal="center" vertical="top" wrapText="1"/>
    </xf>
    <xf numFmtId="49" fontId="6" fillId="0" borderId="1" xfId="0" applyNumberFormat="1" applyFont="1" applyBorder="1" applyAlignment="1">
      <alignment horizontal="center" vertical="top" wrapText="1"/>
    </xf>
    <xf numFmtId="4" fontId="6" fillId="0" borderId="8" xfId="0" applyNumberFormat="1" applyFont="1" applyFill="1" applyBorder="1" applyAlignment="1">
      <alignment horizontal="center" vertical="top" wrapText="1"/>
    </xf>
    <xf numFmtId="4" fontId="17" fillId="4" borderId="1" xfId="0" applyNumberFormat="1" applyFont="1" applyFill="1" applyBorder="1" applyAlignment="1">
      <alignment horizontal="center" vertical="top" wrapText="1"/>
    </xf>
    <xf numFmtId="4" fontId="18" fillId="0" borderId="1" xfId="0" applyNumberFormat="1" applyFont="1" applyBorder="1" applyAlignment="1">
      <alignment horizontal="center" vertical="top"/>
    </xf>
    <xf numFmtId="0" fontId="0" fillId="0" borderId="0" xfId="0" applyBorder="1"/>
    <xf numFmtId="4" fontId="6" fillId="0" borderId="8"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4" fontId="6" fillId="0" borderId="8" xfId="0" applyNumberFormat="1" applyFont="1" applyBorder="1" applyAlignment="1">
      <alignment horizontal="center" vertical="top" wrapText="1"/>
    </xf>
    <xf numFmtId="4" fontId="7" fillId="0" borderId="8" xfId="0" applyNumberFormat="1" applyFont="1" applyBorder="1" applyAlignment="1">
      <alignment horizontal="center" vertical="top" wrapText="1"/>
    </xf>
    <xf numFmtId="4" fontId="6" fillId="2" borderId="8" xfId="0" applyNumberFormat="1" applyFont="1" applyFill="1" applyBorder="1" applyAlignment="1">
      <alignment horizontal="center" vertical="top" wrapText="1"/>
    </xf>
    <xf numFmtId="4" fontId="17" fillId="2" borderId="8" xfId="5" applyNumberFormat="1" applyFont="1" applyFill="1" applyBorder="1" applyAlignment="1" applyProtection="1">
      <alignment horizontal="center" vertical="top" shrinkToFit="1"/>
    </xf>
    <xf numFmtId="4" fontId="7" fillId="2" borderId="8" xfId="0" applyNumberFormat="1" applyFont="1" applyFill="1" applyBorder="1" applyAlignment="1">
      <alignment horizontal="center" vertical="top" wrapText="1"/>
    </xf>
    <xf numFmtId="4" fontId="7" fillId="0" borderId="8" xfId="0" applyNumberFormat="1" applyFont="1" applyFill="1" applyBorder="1" applyAlignment="1">
      <alignment horizontal="center" vertical="top" wrapText="1"/>
    </xf>
    <xf numFmtId="0" fontId="2" fillId="0" borderId="0" xfId="0" applyFont="1" applyBorder="1"/>
    <xf numFmtId="0" fontId="4" fillId="0" borderId="0" xfId="0" applyFont="1" applyBorder="1"/>
    <xf numFmtId="4" fontId="6" fillId="0" borderId="8" xfId="0" applyNumberFormat="1" applyFont="1" applyBorder="1" applyAlignment="1">
      <alignment horizontal="center"/>
    </xf>
    <xf numFmtId="4" fontId="6" fillId="0" borderId="8" xfId="0" applyNumberFormat="1" applyFont="1" applyBorder="1" applyAlignment="1">
      <alignment horizontal="center" vertical="top"/>
    </xf>
    <xf numFmtId="4" fontId="7" fillId="0" borderId="8" xfId="0" applyNumberFormat="1" applyFont="1" applyBorder="1" applyAlignment="1">
      <alignment horizontal="center" vertical="top" wrapText="1"/>
    </xf>
    <xf numFmtId="4" fontId="6" fillId="0" borderId="8" xfId="0" applyNumberFormat="1" applyFont="1" applyBorder="1" applyAlignment="1">
      <alignment horizontal="center" vertical="center"/>
    </xf>
    <xf numFmtId="4" fontId="7" fillId="0" borderId="8" xfId="0" applyNumberFormat="1" applyFont="1" applyBorder="1" applyAlignment="1">
      <alignment horizontal="center"/>
    </xf>
    <xf numFmtId="4" fontId="6" fillId="2" borderId="1" xfId="0" applyNumberFormat="1" applyFont="1" applyFill="1" applyBorder="1" applyAlignment="1">
      <alignment horizontal="center" vertical="top" wrapText="1"/>
    </xf>
    <xf numFmtId="0" fontId="8" fillId="0" borderId="1" xfId="3" applyNumberFormat="1" applyFont="1" applyFill="1" applyBorder="1" applyAlignment="1" applyProtection="1">
      <alignment horizontal="left" vertical="top" wrapText="1"/>
    </xf>
    <xf numFmtId="0" fontId="8" fillId="0" borderId="1" xfId="3" applyNumberFormat="1" applyFont="1" applyBorder="1" applyAlignment="1" applyProtection="1">
      <alignment vertical="top" wrapText="1"/>
    </xf>
    <xf numFmtId="4" fontId="7" fillId="2" borderId="1" xfId="0" applyNumberFormat="1" applyFont="1" applyFill="1" applyBorder="1" applyAlignment="1">
      <alignment horizontal="center" vertical="top" wrapText="1"/>
    </xf>
    <xf numFmtId="4" fontId="6" fillId="0" borderId="8" xfId="0" applyNumberFormat="1" applyFont="1" applyBorder="1" applyAlignment="1">
      <alignment horizontal="center" vertical="top" wrapText="1"/>
    </xf>
    <xf numFmtId="0" fontId="5"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4" fontId="17" fillId="0" borderId="1" xfId="0" applyNumberFormat="1" applyFont="1" applyBorder="1" applyAlignment="1">
      <alignment horizontal="center" vertical="top" wrapText="1"/>
    </xf>
    <xf numFmtId="4" fontId="17" fillId="0" borderId="3" xfId="0" applyNumberFormat="1" applyFont="1" applyBorder="1" applyAlignment="1">
      <alignment horizontal="center" vertical="top" wrapText="1"/>
    </xf>
    <xf numFmtId="0" fontId="0" fillId="0" borderId="0" xfId="0"/>
    <xf numFmtId="0" fontId="8" fillId="0" borderId="1" xfId="0" applyFont="1" applyBorder="1" applyAlignment="1">
      <alignment horizontal="center" vertical="top" wrapText="1"/>
    </xf>
    <xf numFmtId="0" fontId="5" fillId="0" borderId="3" xfId="0" applyFont="1" applyBorder="1" applyAlignment="1">
      <alignment horizontal="center" vertical="top" wrapText="1"/>
    </xf>
    <xf numFmtId="4" fontId="7" fillId="0" borderId="8"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0" fontId="5" fillId="0" borderId="1" xfId="0" applyFont="1" applyBorder="1" applyAlignment="1">
      <alignment horizontal="justify" vertical="top" wrapText="1"/>
    </xf>
    <xf numFmtId="0" fontId="6" fillId="0" borderId="1" xfId="0" applyFont="1" applyBorder="1" applyAlignment="1">
      <alignment horizontal="center" vertical="top" wrapText="1"/>
    </xf>
    <xf numFmtId="0" fontId="4" fillId="0" borderId="1" xfId="0" applyNumberFormat="1" applyFont="1" applyFill="1" applyBorder="1" applyAlignment="1">
      <alignment vertical="top" wrapText="1"/>
    </xf>
    <xf numFmtId="0" fontId="4" fillId="0" borderId="4" xfId="0" applyFont="1" applyFill="1" applyBorder="1" applyAlignment="1">
      <alignment vertical="top" wrapText="1"/>
    </xf>
    <xf numFmtId="49" fontId="9" fillId="0" borderId="16" xfId="4" applyFont="1" applyFill="1" applyBorder="1" applyAlignment="1" applyProtection="1">
      <alignment horizontal="center" vertical="top"/>
    </xf>
    <xf numFmtId="0" fontId="9" fillId="0" borderId="1" xfId="3" applyNumberFormat="1" applyFont="1" applyFill="1" applyBorder="1" applyAlignment="1" applyProtection="1">
      <alignment horizontal="left" vertical="top" wrapText="1"/>
    </xf>
    <xf numFmtId="49" fontId="8" fillId="0" borderId="16" xfId="4" applyFont="1" applyFill="1" applyBorder="1" applyAlignment="1" applyProtection="1">
      <alignment horizontal="center" vertical="top"/>
    </xf>
    <xf numFmtId="0" fontId="5" fillId="0" borderId="10" xfId="0" applyFont="1" applyBorder="1" applyAlignment="1">
      <alignment horizontal="justify" vertical="top" wrapText="1"/>
    </xf>
    <xf numFmtId="4" fontId="18" fillId="0" borderId="3" xfId="0" applyNumberFormat="1" applyFont="1" applyBorder="1" applyAlignment="1">
      <alignment horizontal="center" vertical="top" wrapText="1"/>
    </xf>
    <xf numFmtId="0" fontId="6" fillId="0" borderId="3" xfId="0" applyFont="1" applyBorder="1" applyAlignment="1">
      <alignment horizontal="left" vertical="top" wrapText="1"/>
    </xf>
    <xf numFmtId="0" fontId="0" fillId="0" borderId="0" xfId="0"/>
    <xf numFmtId="0" fontId="0" fillId="0" borderId="0" xfId="0"/>
    <xf numFmtId="0" fontId="8"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0" fontId="0" fillId="0" borderId="0" xfId="0"/>
    <xf numFmtId="0" fontId="8" fillId="0" borderId="8" xfId="0" applyFont="1" applyBorder="1" applyAlignment="1">
      <alignment horizontal="center" vertical="top" wrapText="1"/>
    </xf>
    <xf numFmtId="0" fontId="0" fillId="0" borderId="0" xfId="0"/>
    <xf numFmtId="4" fontId="17" fillId="0" borderId="1" xfId="0" applyNumberFormat="1" applyFont="1" applyBorder="1" applyAlignment="1">
      <alignment horizontal="center" vertical="top" wrapText="1"/>
    </xf>
    <xf numFmtId="49" fontId="19" fillId="0" borderId="1" xfId="0" applyNumberFormat="1" applyFont="1" applyFill="1" applyBorder="1" applyAlignment="1">
      <alignment horizontal="center" vertical="top"/>
    </xf>
    <xf numFmtId="0" fontId="8" fillId="0" borderId="1" xfId="7" applyNumberFormat="1" applyFont="1" applyFill="1" applyBorder="1" applyAlignment="1" applyProtection="1">
      <alignment vertical="top" wrapText="1"/>
    </xf>
    <xf numFmtId="0" fontId="8" fillId="0" borderId="1" xfId="7" applyNumberFormat="1" applyFont="1" applyFill="1" applyBorder="1" applyAlignment="1" applyProtection="1">
      <alignment horizontal="left" vertical="top" wrapText="1"/>
    </xf>
    <xf numFmtId="49" fontId="8" fillId="0" borderId="1" xfId="6" applyNumberFormat="1" applyFont="1" applyFill="1" applyBorder="1" applyAlignment="1" applyProtection="1">
      <alignment horizontal="center" vertical="top"/>
    </xf>
    <xf numFmtId="0" fontId="0" fillId="0" borderId="0" xfId="0"/>
    <xf numFmtId="4" fontId="7" fillId="0" borderId="8" xfId="0" applyNumberFormat="1"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4" fontId="17" fillId="0" borderId="1" xfId="0" applyNumberFormat="1" applyFont="1" applyBorder="1" applyAlignment="1">
      <alignment horizontal="center" vertical="top" wrapText="1"/>
    </xf>
    <xf numFmtId="164" fontId="0" fillId="0" borderId="0" xfId="0" applyNumberFormat="1"/>
    <xf numFmtId="4" fontId="6" fillId="0" borderId="8"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4" fontId="6" fillId="0" borderId="9" xfId="0" applyNumberFormat="1" applyFont="1" applyBorder="1" applyAlignment="1">
      <alignment horizontal="center" vertical="top"/>
    </xf>
    <xf numFmtId="0" fontId="8" fillId="0" borderId="8" xfId="0" applyFont="1" applyBorder="1" applyAlignment="1">
      <alignment horizontal="center" vertical="top" wrapText="1"/>
    </xf>
    <xf numFmtId="0" fontId="8" fillId="0" borderId="8" xfId="0" applyFont="1" applyFill="1" applyBorder="1" applyAlignment="1">
      <alignment horizontal="center" vertical="top" wrapText="1"/>
    </xf>
    <xf numFmtId="0" fontId="0" fillId="0" borderId="0" xfId="0"/>
    <xf numFmtId="4" fontId="17" fillId="0" borderId="1" xfId="0" applyNumberFormat="1" applyFont="1" applyBorder="1" applyAlignment="1">
      <alignment horizontal="center" vertical="top" wrapText="1"/>
    </xf>
    <xf numFmtId="4" fontId="7" fillId="0" borderId="8" xfId="0" applyNumberFormat="1" applyFont="1" applyBorder="1" applyAlignment="1">
      <alignment horizontal="center" vertical="top" wrapText="1"/>
    </xf>
    <xf numFmtId="4" fontId="6" fillId="0" borderId="1" xfId="0" applyNumberFormat="1" applyFont="1" applyBorder="1" applyAlignment="1">
      <alignment horizontal="center"/>
    </xf>
    <xf numFmtId="4" fontId="7" fillId="0" borderId="1" xfId="0" applyNumberFormat="1" applyFont="1" applyBorder="1" applyAlignment="1">
      <alignment horizontal="center"/>
    </xf>
    <xf numFmtId="0" fontId="0" fillId="0" borderId="0" xfId="0"/>
    <xf numFmtId="0" fontId="8"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0" fontId="8" fillId="0" borderId="8" xfId="0" applyFont="1" applyFill="1" applyBorder="1" applyAlignment="1">
      <alignment horizontal="center" vertical="top" wrapText="1"/>
    </xf>
    <xf numFmtId="0" fontId="8" fillId="0" borderId="1" xfId="0" applyFont="1" applyFill="1" applyBorder="1" applyAlignment="1">
      <alignment horizontal="center" vertical="top" wrapText="1"/>
    </xf>
    <xf numFmtId="4" fontId="17" fillId="0" borderId="1" xfId="0" applyNumberFormat="1" applyFont="1" applyFill="1" applyBorder="1" applyAlignment="1">
      <alignment horizontal="center" vertical="top" wrapText="1"/>
    </xf>
    <xf numFmtId="0" fontId="0" fillId="0" borderId="0" xfId="0"/>
    <xf numFmtId="0" fontId="8" fillId="0" borderId="1" xfId="0" applyFont="1" applyFill="1" applyBorder="1" applyAlignment="1">
      <alignment horizontal="center" vertical="top" wrapText="1"/>
    </xf>
    <xf numFmtId="4" fontId="6" fillId="0" borderId="1" xfId="0" applyNumberFormat="1" applyFont="1" applyBorder="1" applyAlignment="1">
      <alignment horizontal="center" vertical="top" wrapText="1"/>
    </xf>
    <xf numFmtId="1" fontId="4" fillId="0" borderId="1" xfId="0" applyNumberFormat="1" applyFont="1" applyBorder="1" applyAlignment="1">
      <alignment horizontal="center" vertical="top" wrapText="1"/>
    </xf>
    <xf numFmtId="0" fontId="4" fillId="0" borderId="1" xfId="0" applyFont="1" applyBorder="1" applyAlignment="1">
      <alignment wrapText="1"/>
    </xf>
    <xf numFmtId="4" fontId="6" fillId="0" borderId="8"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4" fontId="17" fillId="2" borderId="8" xfId="5" applyNumberFormat="1" applyFont="1" applyFill="1" applyBorder="1" applyAlignment="1" applyProtection="1">
      <alignment horizontal="center" vertical="top" shrinkToFit="1"/>
    </xf>
    <xf numFmtId="4" fontId="17" fillId="2" borderId="2" xfId="5" applyNumberFormat="1" applyFont="1" applyFill="1" applyBorder="1" applyAlignment="1" applyProtection="1">
      <alignment horizontal="center" vertical="top" shrinkToFit="1"/>
    </xf>
    <xf numFmtId="0" fontId="0" fillId="0" borderId="0" xfId="0"/>
    <xf numFmtId="0" fontId="4" fillId="0" borderId="1" xfId="0" applyFont="1" applyBorder="1" applyAlignment="1">
      <alignment wrapText="1"/>
    </xf>
    <xf numFmtId="0" fontId="8" fillId="0" borderId="1" xfId="0" applyFont="1" applyBorder="1" applyAlignment="1">
      <alignment horizontal="justify" vertical="top" wrapText="1"/>
    </xf>
    <xf numFmtId="0" fontId="8" fillId="0" borderId="1" xfId="0" applyFont="1" applyFill="1" applyBorder="1" applyAlignment="1">
      <alignment horizontal="justify" vertical="top" wrapText="1"/>
    </xf>
    <xf numFmtId="4" fontId="6" fillId="0" borderId="1" xfId="0" applyNumberFormat="1" applyFont="1" applyBorder="1" applyAlignment="1">
      <alignment horizontal="center" vertical="top"/>
    </xf>
    <xf numFmtId="4" fontId="7"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0" fontId="5" fillId="0" borderId="1" xfId="0" applyFont="1" applyBorder="1" applyAlignment="1">
      <alignment horizontal="justify" vertical="top" wrapText="1"/>
    </xf>
    <xf numFmtId="0" fontId="8" fillId="4" borderId="1" xfId="0" applyFont="1" applyFill="1" applyBorder="1" applyAlignment="1">
      <alignment horizontal="justify" vertical="top" wrapText="1"/>
    </xf>
    <xf numFmtId="0" fontId="9" fillId="0" borderId="1" xfId="0" applyFont="1" applyBorder="1" applyAlignment="1">
      <alignment horizontal="justify" vertical="top" wrapText="1"/>
    </xf>
    <xf numFmtId="0" fontId="4" fillId="0" borderId="1" xfId="0" applyFont="1" applyBorder="1" applyAlignment="1">
      <alignment horizontal="center" vertical="top" wrapText="1"/>
    </xf>
    <xf numFmtId="4" fontId="17"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4" fontId="17" fillId="2" borderId="8" xfId="5" applyNumberFormat="1" applyFont="1" applyFill="1" applyBorder="1" applyAlignment="1" applyProtection="1">
      <alignment horizontal="center" vertical="top" shrinkToFit="1"/>
    </xf>
    <xf numFmtId="4" fontId="17" fillId="2" borderId="2" xfId="5" applyNumberFormat="1" applyFont="1" applyFill="1" applyBorder="1" applyAlignment="1" applyProtection="1">
      <alignment horizontal="center" vertical="top" shrinkToFit="1"/>
    </xf>
    <xf numFmtId="4" fontId="6" fillId="0" borderId="1"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4" fontId="18"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8" fillId="0" borderId="1" xfId="0"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0" fontId="0" fillId="0" borderId="0" xfId="0"/>
    <xf numFmtId="4" fontId="17" fillId="0" borderId="1" xfId="0" applyNumberFormat="1" applyFont="1" applyBorder="1" applyAlignment="1">
      <alignment horizontal="center" vertical="top"/>
    </xf>
    <xf numFmtId="4" fontId="17" fillId="0" borderId="1" xfId="0" applyNumberFormat="1" applyFont="1" applyFill="1" applyBorder="1" applyAlignment="1">
      <alignment horizontal="center" vertical="top" wrapText="1"/>
    </xf>
    <xf numFmtId="0" fontId="8" fillId="0" borderId="1" xfId="0" applyFont="1" applyBorder="1" applyAlignment="1">
      <alignment vertical="top" wrapText="1"/>
    </xf>
    <xf numFmtId="0" fontId="8" fillId="4" borderId="1" xfId="0" applyFont="1" applyFill="1" applyBorder="1" applyAlignment="1">
      <alignment horizontal="center" vertical="top" wrapText="1"/>
    </xf>
    <xf numFmtId="4" fontId="6" fillId="0" borderId="8"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4" fontId="18"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0" fontId="0" fillId="0" borderId="0" xfId="0"/>
    <xf numFmtId="0" fontId="8" fillId="4" borderId="1" xfId="0" applyFont="1" applyFill="1" applyBorder="1" applyAlignment="1">
      <alignment horizontal="center" vertical="top" wrapText="1"/>
    </xf>
    <xf numFmtId="4" fontId="6" fillId="0" borderId="8" xfId="0" applyNumberFormat="1" applyFont="1" applyBorder="1" applyAlignment="1">
      <alignment horizontal="center" vertical="top" wrapText="1"/>
    </xf>
    <xf numFmtId="4" fontId="17" fillId="2" borderId="8" xfId="5" applyNumberFormat="1" applyFont="1" applyFill="1" applyBorder="1" applyAlignment="1" applyProtection="1">
      <alignment horizontal="center" vertical="top" shrinkToFit="1"/>
    </xf>
    <xf numFmtId="0" fontId="0" fillId="0" borderId="0" xfId="0"/>
    <xf numFmtId="0" fontId="0" fillId="0" borderId="1" xfId="0" applyBorder="1" applyAlignment="1">
      <alignment horizontal="center" vertical="top"/>
    </xf>
    <xf numFmtId="49" fontId="4" fillId="0" borderId="1" xfId="0" applyNumberFormat="1" applyFont="1" applyFill="1" applyBorder="1" applyAlignment="1">
      <alignment horizontal="center" vertical="top" wrapText="1"/>
    </xf>
    <xf numFmtId="4" fontId="17"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8"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0" fillId="0" borderId="0" xfId="0"/>
    <xf numFmtId="4" fontId="7" fillId="0" borderId="1" xfId="0" applyNumberFormat="1" applyFont="1" applyBorder="1" applyAlignment="1">
      <alignment horizontal="center" vertical="top" wrapText="1"/>
    </xf>
    <xf numFmtId="4" fontId="17" fillId="2" borderId="1" xfId="5" applyNumberFormat="1" applyFont="1" applyFill="1" applyBorder="1" applyAlignment="1" applyProtection="1">
      <alignment horizontal="center" vertical="top" shrinkToFit="1"/>
    </xf>
    <xf numFmtId="4" fontId="17" fillId="0" borderId="1" xfId="0" applyNumberFormat="1" applyFont="1" applyBorder="1" applyAlignment="1">
      <alignment horizontal="center" vertical="top" wrapText="1"/>
    </xf>
    <xf numFmtId="4" fontId="18"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0" fontId="8" fillId="0" borderId="8" xfId="0" applyFont="1" applyBorder="1" applyAlignment="1">
      <alignment horizontal="center" vertical="top" wrapText="1"/>
    </xf>
    <xf numFmtId="0" fontId="0" fillId="0" borderId="0" xfId="0"/>
    <xf numFmtId="0" fontId="8" fillId="4" borderId="1" xfId="0" applyFont="1" applyFill="1" applyBorder="1" applyAlignment="1">
      <alignment horizontal="center" vertical="top" wrapText="1"/>
    </xf>
    <xf numFmtId="4" fontId="18" fillId="0" borderId="1" xfId="0" applyNumberFormat="1" applyFont="1" applyBorder="1" applyAlignment="1">
      <alignment horizontal="center" vertical="top" wrapText="1"/>
    </xf>
    <xf numFmtId="0" fontId="4" fillId="0" borderId="1" xfId="0" applyFont="1" applyFill="1" applyBorder="1" applyAlignment="1">
      <alignment horizontal="center" vertical="top" wrapText="1"/>
    </xf>
    <xf numFmtId="0" fontId="0" fillId="0" borderId="0" xfId="0"/>
    <xf numFmtId="0" fontId="8" fillId="0" borderId="1" xfId="0" applyFont="1" applyBorder="1" applyAlignment="1">
      <alignment horizontal="justify" vertical="top" wrapText="1"/>
    </xf>
    <xf numFmtId="0" fontId="8" fillId="0" borderId="1" xfId="0" applyFont="1" applyBorder="1" applyAlignment="1">
      <alignment horizontal="justify" vertical="top" wrapText="1"/>
    </xf>
    <xf numFmtId="0" fontId="0" fillId="0" borderId="0" xfId="0"/>
    <xf numFmtId="0" fontId="0" fillId="0" borderId="0" xfId="0"/>
    <xf numFmtId="0" fontId="3" fillId="0" borderId="0" xfId="0" applyFont="1" applyBorder="1" applyAlignment="1">
      <alignment horizontal="center" wrapText="1"/>
    </xf>
    <xf numFmtId="0" fontId="10" fillId="0" borderId="0" xfId="0" applyFont="1" applyBorder="1" applyAlignment="1">
      <alignment horizontal="center" wrapText="1"/>
    </xf>
    <xf numFmtId="0" fontId="7" fillId="0" borderId="0" xfId="0" applyFont="1" applyBorder="1" applyAlignment="1">
      <alignment horizontal="center" wrapText="1"/>
    </xf>
    <xf numFmtId="0" fontId="12" fillId="0" borderId="0" xfId="0" applyFont="1" applyBorder="1" applyAlignment="1">
      <alignment horizontal="center" wrapText="1"/>
    </xf>
    <xf numFmtId="0" fontId="4" fillId="0" borderId="6" xfId="0" applyFont="1" applyBorder="1" applyAlignment="1">
      <alignment horizontal="right" wrapText="1"/>
    </xf>
    <xf numFmtId="0" fontId="2" fillId="0" borderId="0" xfId="0" applyFont="1" applyBorder="1" applyAlignment="1">
      <alignment horizontal="right" wrapText="1"/>
    </xf>
    <xf numFmtId="0" fontId="2" fillId="0" borderId="0" xfId="0" applyFont="1" applyBorder="1" applyAlignment="1">
      <alignment horizontal="right" wrapText="1" shrinkToFit="1"/>
    </xf>
    <xf numFmtId="0" fontId="2" fillId="0" borderId="0" xfId="0" applyFont="1" applyAlignment="1">
      <alignment horizontal="right" wrapText="1"/>
    </xf>
    <xf numFmtId="0" fontId="2" fillId="0" borderId="0" xfId="0" applyFont="1" applyAlignment="1">
      <alignment wrapText="1"/>
    </xf>
    <xf numFmtId="0" fontId="3" fillId="0" borderId="0" xfId="0" applyFont="1" applyAlignment="1">
      <alignment horizontal="center" wrapText="1"/>
    </xf>
    <xf numFmtId="0" fontId="5" fillId="0" borderId="1" xfId="0" applyFont="1" applyBorder="1" applyAlignment="1">
      <alignment horizontal="center" vertical="top" wrapText="1"/>
    </xf>
    <xf numFmtId="0" fontId="5" fillId="0" borderId="8" xfId="0" applyFont="1" applyBorder="1" applyAlignment="1">
      <alignment horizontal="justify" vertical="top" wrapText="1"/>
    </xf>
    <xf numFmtId="4" fontId="18" fillId="0" borderId="1" xfId="0" applyNumberFormat="1" applyFont="1" applyBorder="1" applyAlignment="1">
      <alignment horizontal="center" vertical="top" wrapText="1"/>
    </xf>
    <xf numFmtId="2" fontId="18" fillId="0" borderId="1" xfId="0" applyNumberFormat="1" applyFont="1" applyBorder="1" applyAlignment="1">
      <alignment horizontal="center" vertical="top" wrapText="1"/>
    </xf>
    <xf numFmtId="0" fontId="0" fillId="0" borderId="0" xfId="0" applyBorder="1" applyAlignment="1">
      <alignment wrapText="1"/>
    </xf>
    <xf numFmtId="0" fontId="4" fillId="0" borderId="1" xfId="0" applyFont="1" applyBorder="1" applyAlignment="1">
      <alignment horizontal="center" vertical="top"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justify" vertical="top" wrapText="1"/>
    </xf>
    <xf numFmtId="4" fontId="17" fillId="0" borderId="2" xfId="0" applyNumberFormat="1" applyFont="1" applyBorder="1" applyAlignment="1">
      <alignment horizontal="center" vertical="top" wrapText="1"/>
    </xf>
    <xf numFmtId="4" fontId="17" fillId="0" borderId="3" xfId="0" applyNumberFormat="1" applyFont="1" applyBorder="1" applyAlignment="1">
      <alignment horizontal="center" vertical="top" wrapText="1"/>
    </xf>
    <xf numFmtId="4" fontId="17" fillId="0" borderId="1"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9" xfId="0" applyFont="1" applyBorder="1" applyAlignment="1">
      <alignment horizontal="justify" vertical="top" wrapText="1"/>
    </xf>
    <xf numFmtId="0" fontId="4" fillId="0" borderId="10" xfId="0" applyFont="1" applyBorder="1" applyAlignment="1">
      <alignment horizontal="justify" vertical="top" wrapText="1"/>
    </xf>
    <xf numFmtId="49" fontId="4" fillId="0" borderId="8"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20" fillId="0" borderId="0" xfId="0" applyFont="1" applyAlignment="1">
      <alignment horizontal="right" wrapText="1"/>
    </xf>
    <xf numFmtId="0" fontId="0" fillId="0" borderId="0" xfId="0" applyAlignment="1">
      <alignment horizontal="right"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11" fillId="0" borderId="0" xfId="0" applyFont="1" applyAlignment="1">
      <alignment horizontal="center" wrapText="1"/>
    </xf>
    <xf numFmtId="0" fontId="15" fillId="0" borderId="6" xfId="0" applyFont="1" applyBorder="1" applyAlignment="1">
      <alignment horizontal="right" wrapText="1"/>
    </xf>
    <xf numFmtId="0" fontId="15" fillId="0" borderId="0" xfId="0" applyFont="1" applyAlignment="1">
      <alignment horizontal="right" wrapText="1"/>
    </xf>
    <xf numFmtId="0" fontId="0" fillId="0" borderId="0" xfId="0"/>
    <xf numFmtId="0" fontId="9" fillId="0" borderId="8" xfId="0" applyFont="1" applyBorder="1" applyAlignment="1">
      <alignment horizontal="center" vertical="top" wrapText="1"/>
    </xf>
    <xf numFmtId="4" fontId="6" fillId="0" borderId="2" xfId="0" applyNumberFormat="1" applyFont="1" applyFill="1" applyBorder="1" applyAlignment="1">
      <alignment horizontal="center" vertical="top" wrapText="1"/>
    </xf>
    <xf numFmtId="4" fontId="6" fillId="0" borderId="3" xfId="0" applyNumberFormat="1" applyFont="1" applyFill="1" applyBorder="1" applyAlignment="1">
      <alignment horizontal="center" vertical="top" wrapText="1"/>
    </xf>
    <xf numFmtId="0" fontId="8" fillId="0" borderId="1" xfId="0" applyFont="1" applyBorder="1" applyAlignment="1">
      <alignment horizontal="justify" vertical="top" wrapText="1"/>
    </xf>
    <xf numFmtId="0" fontId="8" fillId="0" borderId="8" xfId="0" applyFont="1" applyBorder="1" applyAlignment="1">
      <alignment horizontal="center" vertical="top" wrapText="1"/>
    </xf>
    <xf numFmtId="0" fontId="4" fillId="0" borderId="1" xfId="0" applyFont="1" applyFill="1" applyBorder="1" applyAlignment="1">
      <alignment horizontal="center" vertical="top"/>
    </xf>
    <xf numFmtId="0" fontId="8" fillId="0" borderId="1" xfId="0" applyFont="1" applyFill="1" applyBorder="1" applyAlignment="1">
      <alignment horizontal="center" vertical="top" wrapText="1"/>
    </xf>
    <xf numFmtId="0" fontId="8" fillId="0" borderId="4" xfId="0" applyFont="1" applyBorder="1" applyAlignment="1">
      <alignment horizontal="center" vertical="top" wrapText="1"/>
    </xf>
    <xf numFmtId="0" fontId="4" fillId="0" borderId="8" xfId="0" applyFont="1" applyFill="1" applyBorder="1" applyAlignment="1">
      <alignment horizontal="center" vertical="top" wrapText="1"/>
    </xf>
    <xf numFmtId="0" fontId="4" fillId="0" borderId="4" xfId="0" applyFont="1" applyFill="1" applyBorder="1" applyAlignment="1">
      <alignment horizontal="center" vertical="top" wrapText="1"/>
    </xf>
    <xf numFmtId="4" fontId="6" fillId="0" borderId="2" xfId="0" applyNumberFormat="1" applyFont="1" applyBorder="1" applyAlignment="1">
      <alignment horizontal="center" vertical="top"/>
    </xf>
    <xf numFmtId="4" fontId="6" fillId="0" borderId="3" xfId="0" applyNumberFormat="1" applyFont="1" applyBorder="1" applyAlignment="1">
      <alignment horizontal="center" vertical="top"/>
    </xf>
    <xf numFmtId="4" fontId="6" fillId="0" borderId="1" xfId="0" applyNumberFormat="1" applyFont="1" applyBorder="1" applyAlignment="1">
      <alignment horizontal="center" vertical="top"/>
    </xf>
    <xf numFmtId="0" fontId="2" fillId="0" borderId="6" xfId="0" applyFont="1" applyBorder="1" applyAlignment="1">
      <alignment horizontal="right" wrapText="1"/>
    </xf>
    <xf numFmtId="4" fontId="7" fillId="0" borderId="8" xfId="0" applyNumberFormat="1" applyFont="1" applyBorder="1" applyAlignment="1">
      <alignment horizontal="center" vertical="top" wrapText="1"/>
    </xf>
    <xf numFmtId="4" fontId="7" fillId="0" borderId="1"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49" fontId="7" fillId="0" borderId="1" xfId="0" applyNumberFormat="1" applyFont="1" applyBorder="1" applyAlignment="1">
      <alignment horizontal="center" vertical="top" wrapText="1"/>
    </xf>
    <xf numFmtId="0" fontId="5" fillId="0" borderId="1" xfId="0" applyFont="1" applyBorder="1" applyAlignment="1">
      <alignment horizontal="justify" vertical="top" wrapText="1"/>
    </xf>
    <xf numFmtId="0" fontId="2" fillId="0" borderId="1" xfId="0" applyFont="1" applyBorder="1" applyAlignment="1">
      <alignment horizontal="center" wrapText="1"/>
    </xf>
    <xf numFmtId="0" fontId="0" fillId="0" borderId="0" xfId="0" applyBorder="1"/>
    <xf numFmtId="0" fontId="17" fillId="0" borderId="6" xfId="0" applyFont="1" applyBorder="1" applyAlignment="1">
      <alignment horizontal="right" wrapText="1"/>
    </xf>
    <xf numFmtId="0" fontId="9" fillId="0" borderId="1" xfId="0" applyFont="1" applyBorder="1" applyAlignment="1">
      <alignment vertical="top" wrapText="1"/>
    </xf>
    <xf numFmtId="0" fontId="8" fillId="0" borderId="1" xfId="0" applyFont="1" applyBorder="1" applyAlignment="1">
      <alignment vertical="top" wrapText="1"/>
    </xf>
    <xf numFmtId="0" fontId="8" fillId="4" borderId="1" xfId="0" applyFont="1" applyFill="1" applyBorder="1" applyAlignment="1">
      <alignment horizontal="justify" vertical="top" wrapText="1"/>
    </xf>
    <xf numFmtId="0" fontId="8" fillId="4" borderId="1" xfId="0" applyFont="1" applyFill="1" applyBorder="1" applyAlignment="1">
      <alignment horizontal="center" vertical="top" wrapText="1"/>
    </xf>
    <xf numFmtId="0" fontId="8" fillId="0" borderId="1" xfId="0" applyFont="1" applyBorder="1" applyAlignment="1">
      <alignment horizontal="center" wrapText="1"/>
    </xf>
    <xf numFmtId="0" fontId="8" fillId="0" borderId="1" xfId="0" applyFont="1" applyBorder="1" applyAlignment="1">
      <alignment horizontal="left" vertical="top" wrapText="1"/>
    </xf>
    <xf numFmtId="0" fontId="8" fillId="4" borderId="8" xfId="0" applyFont="1" applyFill="1" applyBorder="1" applyAlignment="1">
      <alignment horizontal="center" vertical="top" wrapText="1"/>
    </xf>
    <xf numFmtId="0" fontId="8" fillId="4" borderId="11" xfId="0" applyFont="1" applyFill="1" applyBorder="1" applyAlignment="1">
      <alignment horizontal="center" vertical="top" wrapText="1"/>
    </xf>
    <xf numFmtId="0" fontId="8" fillId="4" borderId="4" xfId="0" applyFont="1" applyFill="1" applyBorder="1" applyAlignment="1">
      <alignment horizontal="center" vertical="top" wrapText="1"/>
    </xf>
    <xf numFmtId="0" fontId="4" fillId="0" borderId="8"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4" xfId="0" applyFont="1" applyFill="1" applyBorder="1" applyAlignment="1">
      <alignment horizontal="left" vertical="top" wrapText="1"/>
    </xf>
    <xf numFmtId="0" fontId="8" fillId="4" borderId="1" xfId="0" applyFont="1" applyFill="1" applyBorder="1" applyAlignment="1">
      <alignment horizontal="justify" vertical="top"/>
    </xf>
    <xf numFmtId="49" fontId="4" fillId="0" borderId="11" xfId="0" applyNumberFormat="1" applyFont="1" applyFill="1" applyBorder="1" applyAlignment="1">
      <alignment horizontal="center" vertical="top" wrapText="1"/>
    </xf>
    <xf numFmtId="0" fontId="4" fillId="4" borderId="1" xfId="0" applyFont="1" applyFill="1" applyBorder="1" applyAlignment="1">
      <alignment horizontal="justify" vertical="top" wrapText="1"/>
    </xf>
    <xf numFmtId="0" fontId="9" fillId="0" borderId="1" xfId="0" applyFont="1" applyBorder="1" applyAlignment="1">
      <alignment horizontal="justify" vertical="top" wrapText="1"/>
    </xf>
    <xf numFmtId="0" fontId="4" fillId="0" borderId="11" xfId="0" applyFont="1" applyFill="1" applyBorder="1" applyAlignment="1">
      <alignment horizontal="center" vertical="top" wrapText="1"/>
    </xf>
    <xf numFmtId="0" fontId="4" fillId="0"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8" fillId="0" borderId="11" xfId="0" applyFont="1" applyBorder="1" applyAlignment="1">
      <alignment horizontal="center" vertical="top" wrapText="1"/>
    </xf>
    <xf numFmtId="0" fontId="8" fillId="0" borderId="8" xfId="0" applyFont="1" applyBorder="1" applyAlignment="1">
      <alignment horizontal="left" vertical="top" wrapText="1"/>
    </xf>
    <xf numFmtId="0" fontId="8" fillId="0" borderId="11" xfId="0" applyFont="1" applyBorder="1" applyAlignment="1">
      <alignment horizontal="left" vertical="top" wrapText="1"/>
    </xf>
    <xf numFmtId="0" fontId="8" fillId="0" borderId="4" xfId="0" applyFont="1" applyBorder="1" applyAlignment="1">
      <alignment horizontal="left" vertical="top" wrapText="1"/>
    </xf>
    <xf numFmtId="0" fontId="4" fillId="0" borderId="1" xfId="0" applyFont="1" applyBorder="1" applyAlignment="1">
      <alignment horizontal="left" wrapText="1"/>
    </xf>
    <xf numFmtId="0" fontId="8" fillId="0" borderId="1" xfId="0" applyFont="1" applyFill="1" applyBorder="1" applyAlignment="1">
      <alignment horizontal="justify" vertical="top" wrapText="1"/>
    </xf>
    <xf numFmtId="0" fontId="6" fillId="0" borderId="1" xfId="0" applyFont="1" applyBorder="1" applyAlignment="1">
      <alignment horizontal="center" vertical="top" wrapText="1"/>
    </xf>
    <xf numFmtId="0" fontId="0" fillId="0" borderId="1" xfId="0" applyBorder="1" applyAlignment="1">
      <alignment horizontal="center" vertical="top" wrapText="1"/>
    </xf>
    <xf numFmtId="0" fontId="4" fillId="0" borderId="8" xfId="0" applyFont="1" applyBorder="1" applyAlignment="1">
      <alignment horizontal="center"/>
    </xf>
    <xf numFmtId="0" fontId="4" fillId="0" borderId="11" xfId="0" applyFont="1" applyBorder="1" applyAlignment="1">
      <alignment horizontal="center"/>
    </xf>
    <xf numFmtId="0" fontId="4" fillId="0" borderId="4" xfId="0" applyFont="1" applyBorder="1" applyAlignment="1">
      <alignment horizontal="center"/>
    </xf>
  </cellXfs>
  <cellStyles count="8">
    <cellStyle name="xl30" xfId="3"/>
    <cellStyle name="xl31" xfId="7"/>
    <cellStyle name="xl32" xfId="1"/>
    <cellStyle name="xl41" xfId="4"/>
    <cellStyle name="xl42" xfId="5"/>
    <cellStyle name="xl43" xfId="6"/>
    <cellStyle name="xl45" xfId="2"/>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E152"/>
  <sheetViews>
    <sheetView tabSelected="1" view="pageBreakPreview" topLeftCell="A31" zoomScale="112" zoomScaleSheetLayoutView="112" workbookViewId="0">
      <selection activeCell="B154" sqref="B154"/>
    </sheetView>
  </sheetViews>
  <sheetFormatPr defaultRowHeight="15"/>
  <cols>
    <col min="1" max="1" width="23.42578125" customWidth="1"/>
    <col min="2" max="2" width="58.28515625" customWidth="1"/>
    <col min="3" max="3" width="14.5703125" customWidth="1"/>
    <col min="4" max="4" width="12.140625" customWidth="1"/>
    <col min="5" max="5" width="14.42578125" customWidth="1"/>
  </cols>
  <sheetData>
    <row r="1" spans="1:5" s="144" customFormat="1" ht="15.75" customHeight="1">
      <c r="B1" s="306" t="s">
        <v>234</v>
      </c>
      <c r="C1" s="306"/>
      <c r="D1" s="306"/>
      <c r="E1" s="306"/>
    </row>
    <row r="2" spans="1:5" s="144" customFormat="1" ht="15.75" customHeight="1">
      <c r="B2" s="306" t="s">
        <v>0</v>
      </c>
      <c r="C2" s="306"/>
      <c r="D2" s="306"/>
      <c r="E2" s="306"/>
    </row>
    <row r="3" spans="1:5" s="144" customFormat="1" ht="15.75">
      <c r="B3" s="307" t="s">
        <v>143</v>
      </c>
      <c r="C3" s="307"/>
      <c r="D3" s="307"/>
      <c r="E3" s="307"/>
    </row>
    <row r="4" spans="1:5" s="144" customFormat="1" ht="15.75" customHeight="1">
      <c r="B4" s="306" t="s">
        <v>2</v>
      </c>
      <c r="C4" s="306"/>
      <c r="D4" s="306"/>
      <c r="E4" s="306"/>
    </row>
    <row r="5" spans="1:5" s="144" customFormat="1" ht="15.75" customHeight="1">
      <c r="B5" s="306" t="s">
        <v>810</v>
      </c>
      <c r="C5" s="306"/>
      <c r="D5" s="306"/>
      <c r="E5" s="306"/>
    </row>
    <row r="6" spans="1:5" ht="15.75" customHeight="1">
      <c r="A6" s="160"/>
      <c r="B6" s="306" t="s">
        <v>138</v>
      </c>
      <c r="C6" s="306"/>
      <c r="D6" s="306"/>
      <c r="E6" s="306"/>
    </row>
    <row r="7" spans="1:5" ht="15.75" customHeight="1">
      <c r="A7" s="160"/>
      <c r="B7" s="306" t="s">
        <v>0</v>
      </c>
      <c r="C7" s="306"/>
      <c r="D7" s="306"/>
      <c r="E7" s="306"/>
    </row>
    <row r="8" spans="1:5" ht="15.75" customHeight="1">
      <c r="A8" s="160"/>
      <c r="B8" s="307" t="s">
        <v>143</v>
      </c>
      <c r="C8" s="307"/>
      <c r="D8" s="307"/>
      <c r="E8" s="307"/>
    </row>
    <row r="9" spans="1:5" ht="15.75" customHeight="1">
      <c r="A9" s="160"/>
      <c r="B9" s="306" t="s">
        <v>2</v>
      </c>
      <c r="C9" s="306"/>
      <c r="D9" s="306"/>
      <c r="E9" s="306"/>
    </row>
    <row r="10" spans="1:5" ht="15.75" customHeight="1">
      <c r="A10" s="160"/>
      <c r="B10" s="306" t="s">
        <v>639</v>
      </c>
      <c r="C10" s="306"/>
      <c r="D10" s="306"/>
      <c r="E10" s="306"/>
    </row>
    <row r="11" spans="1:5" ht="15.75">
      <c r="A11" s="301"/>
      <c r="B11" s="302"/>
      <c r="C11" s="302"/>
      <c r="D11" s="151"/>
      <c r="E11" s="151"/>
    </row>
    <row r="12" spans="1:5">
      <c r="A12" s="303" t="s">
        <v>144</v>
      </c>
      <c r="B12" s="303"/>
      <c r="C12" s="303"/>
      <c r="D12" s="303"/>
      <c r="E12" s="303"/>
    </row>
    <row r="13" spans="1:5" ht="33.75" customHeight="1">
      <c r="A13" s="304" t="s">
        <v>461</v>
      </c>
      <c r="B13" s="304"/>
      <c r="C13" s="304"/>
      <c r="D13" s="304"/>
      <c r="E13" s="304"/>
    </row>
    <row r="14" spans="1:5" ht="15.75">
      <c r="A14" s="160"/>
      <c r="B14" s="160"/>
      <c r="C14" s="160"/>
      <c r="D14" s="151"/>
      <c r="E14" s="151"/>
    </row>
    <row r="15" spans="1:5" ht="20.25" customHeight="1">
      <c r="A15" s="161"/>
      <c r="B15" s="305" t="s">
        <v>246</v>
      </c>
      <c r="C15" s="305"/>
      <c r="D15" s="305"/>
      <c r="E15" s="305"/>
    </row>
    <row r="16" spans="1:5" ht="39" customHeight="1">
      <c r="A16" s="9" t="s">
        <v>145</v>
      </c>
      <c r="B16" s="35" t="s">
        <v>3</v>
      </c>
      <c r="C16" s="141" t="s">
        <v>462</v>
      </c>
      <c r="D16" s="141" t="s">
        <v>660</v>
      </c>
      <c r="E16" s="282" t="s">
        <v>462</v>
      </c>
    </row>
    <row r="17" spans="1:5" ht="26.25">
      <c r="A17" s="10" t="s">
        <v>146</v>
      </c>
      <c r="B17" s="3" t="s">
        <v>147</v>
      </c>
      <c r="C17" s="155">
        <f>C18+C24+C34+C47+C53+C72+C77+C82+C50+C65+C110</f>
        <v>64368752.310000002</v>
      </c>
      <c r="D17" s="164">
        <f>D18+D24+D34+D47+D53+D72+D77+D82+D50+D65+D110</f>
        <v>0</v>
      </c>
      <c r="E17" s="286">
        <f>E18+E24+E34+E47+E53+E72+E77+E82+E50+E65+E110</f>
        <v>64368752.310000002</v>
      </c>
    </row>
    <row r="18" spans="1:5">
      <c r="A18" s="10" t="s">
        <v>148</v>
      </c>
      <c r="B18" s="3" t="s">
        <v>149</v>
      </c>
      <c r="C18" s="155">
        <f>C19</f>
        <v>41003500</v>
      </c>
      <c r="D18" s="164">
        <f>D19</f>
        <v>0</v>
      </c>
      <c r="E18" s="286">
        <f>E19</f>
        <v>41003500</v>
      </c>
    </row>
    <row r="19" spans="1:5" ht="14.25" customHeight="1">
      <c r="A19" s="32" t="s">
        <v>150</v>
      </c>
      <c r="B19" s="33" t="s">
        <v>151</v>
      </c>
      <c r="C19" s="152">
        <f>C20+C21+C22+C23</f>
        <v>41003500</v>
      </c>
      <c r="D19" s="154">
        <f>D20+D21+D22+D23</f>
        <v>0</v>
      </c>
      <c r="E19" s="254">
        <f>E20+E21+E22+E23</f>
        <v>41003500</v>
      </c>
    </row>
    <row r="20" spans="1:5" ht="53.25" customHeight="1">
      <c r="A20" s="25" t="s">
        <v>264</v>
      </c>
      <c r="B20" s="28" t="s">
        <v>152</v>
      </c>
      <c r="C20" s="156">
        <v>39820000</v>
      </c>
      <c r="D20" s="56"/>
      <c r="E20" s="167">
        <f>C20+D20</f>
        <v>39820000</v>
      </c>
    </row>
    <row r="21" spans="1:5" ht="78" customHeight="1">
      <c r="A21" s="25" t="s">
        <v>265</v>
      </c>
      <c r="B21" s="28" t="s">
        <v>261</v>
      </c>
      <c r="C21" s="156">
        <v>93500</v>
      </c>
      <c r="D21" s="56"/>
      <c r="E21" s="167">
        <f>C21+D21</f>
        <v>93500</v>
      </c>
    </row>
    <row r="22" spans="1:5" ht="41.25" customHeight="1">
      <c r="A22" s="25" t="s">
        <v>266</v>
      </c>
      <c r="B22" s="28" t="s">
        <v>262</v>
      </c>
      <c r="C22" s="156">
        <v>590000</v>
      </c>
      <c r="D22" s="56"/>
      <c r="E22" s="167">
        <f>C22+D22</f>
        <v>590000</v>
      </c>
    </row>
    <row r="23" spans="1:5" ht="66.75" customHeight="1">
      <c r="A23" s="25" t="s">
        <v>267</v>
      </c>
      <c r="B23" s="28" t="s">
        <v>263</v>
      </c>
      <c r="C23" s="156">
        <v>500000</v>
      </c>
      <c r="D23" s="56"/>
      <c r="E23" s="167">
        <f>C23+D23</f>
        <v>500000</v>
      </c>
    </row>
    <row r="24" spans="1:5" ht="27" customHeight="1">
      <c r="A24" s="10" t="s">
        <v>153</v>
      </c>
      <c r="B24" s="3" t="s">
        <v>154</v>
      </c>
      <c r="C24" s="155">
        <f>C25</f>
        <v>7669950</v>
      </c>
      <c r="D24" s="164">
        <f>D25</f>
        <v>0</v>
      </c>
      <c r="E24" s="286">
        <f>E25</f>
        <v>7669950</v>
      </c>
    </row>
    <row r="25" spans="1:5" ht="27" customHeight="1">
      <c r="A25" s="25" t="s">
        <v>269</v>
      </c>
      <c r="B25" s="28" t="s">
        <v>268</v>
      </c>
      <c r="C25" s="152">
        <f>C26+C28+C30+C32</f>
        <v>7669950</v>
      </c>
      <c r="D25" s="235">
        <f>D26+D28+D30+D32</f>
        <v>0</v>
      </c>
      <c r="E25" s="254">
        <f>E26+E28+E30+E32</f>
        <v>7669950</v>
      </c>
    </row>
    <row r="26" spans="1:5" ht="55.5" customHeight="1">
      <c r="A26" s="38" t="s">
        <v>305</v>
      </c>
      <c r="B26" s="39" t="s">
        <v>306</v>
      </c>
      <c r="C26" s="152">
        <f>C27</f>
        <v>3632880</v>
      </c>
      <c r="D26" s="276">
        <f>D27</f>
        <v>0</v>
      </c>
      <c r="E26" s="254">
        <f>E27</f>
        <v>3632880</v>
      </c>
    </row>
    <row r="27" spans="1:5" s="239" customFormat="1" ht="78" customHeight="1">
      <c r="A27" s="233" t="s">
        <v>786</v>
      </c>
      <c r="B27" s="234" t="s">
        <v>785</v>
      </c>
      <c r="C27" s="254">
        <v>3632880</v>
      </c>
      <c r="D27" s="232"/>
      <c r="E27" s="254">
        <f>C27+D27</f>
        <v>3632880</v>
      </c>
    </row>
    <row r="28" spans="1:5" ht="70.5" customHeight="1">
      <c r="A28" s="104" t="s">
        <v>307</v>
      </c>
      <c r="B28" s="40" t="s">
        <v>308</v>
      </c>
      <c r="C28" s="152">
        <f>C29</f>
        <v>25230</v>
      </c>
      <c r="D28" s="276">
        <f>D29</f>
        <v>0</v>
      </c>
      <c r="E28" s="254">
        <f>E29</f>
        <v>25230</v>
      </c>
    </row>
    <row r="29" spans="1:5" s="239" customFormat="1" ht="94.5" customHeight="1">
      <c r="A29" s="236" t="s">
        <v>787</v>
      </c>
      <c r="B29" s="234" t="s">
        <v>583</v>
      </c>
      <c r="C29" s="253">
        <v>25230</v>
      </c>
      <c r="D29" s="238"/>
      <c r="E29" s="254">
        <f>C29+D29</f>
        <v>25230</v>
      </c>
    </row>
    <row r="30" spans="1:5" ht="53.25" customHeight="1">
      <c r="A30" s="104" t="s">
        <v>309</v>
      </c>
      <c r="B30" s="40" t="s">
        <v>310</v>
      </c>
      <c r="C30" s="157">
        <f>C31</f>
        <v>4490970</v>
      </c>
      <c r="D30" s="277">
        <f>D31</f>
        <v>0</v>
      </c>
      <c r="E30" s="287">
        <f>E31</f>
        <v>4490970</v>
      </c>
    </row>
    <row r="31" spans="1:5" s="239" customFormat="1" ht="79.5" customHeight="1">
      <c r="A31" s="236" t="s">
        <v>789</v>
      </c>
      <c r="B31" s="234" t="s">
        <v>788</v>
      </c>
      <c r="C31" s="252">
        <v>4490970</v>
      </c>
      <c r="D31" s="237"/>
      <c r="E31" s="254">
        <f>C31+D31</f>
        <v>4490970</v>
      </c>
    </row>
    <row r="32" spans="1:5" ht="55.5" customHeight="1">
      <c r="A32" s="104" t="s">
        <v>311</v>
      </c>
      <c r="B32" s="40" t="s">
        <v>312</v>
      </c>
      <c r="C32" s="157">
        <f>C33</f>
        <v>-479130</v>
      </c>
      <c r="D32" s="277">
        <f>D33</f>
        <v>0</v>
      </c>
      <c r="E32" s="287">
        <f>E33</f>
        <v>-479130</v>
      </c>
    </row>
    <row r="33" spans="1:5" s="239" customFormat="1" ht="80.25" customHeight="1">
      <c r="A33" s="236" t="s">
        <v>270</v>
      </c>
      <c r="B33" s="234" t="s">
        <v>790</v>
      </c>
      <c r="C33" s="252">
        <v>-479130</v>
      </c>
      <c r="D33" s="237"/>
      <c r="E33" s="254">
        <f>C33+D33</f>
        <v>-479130</v>
      </c>
    </row>
    <row r="34" spans="1:5" ht="14.25" customHeight="1">
      <c r="A34" s="10" t="s">
        <v>155</v>
      </c>
      <c r="B34" s="37" t="s">
        <v>156</v>
      </c>
      <c r="C34" s="155">
        <f>C43+C45+C41+C35</f>
        <v>3117000</v>
      </c>
      <c r="D34" s="164">
        <f>D43+D45+D41+D35</f>
        <v>0</v>
      </c>
      <c r="E34" s="286">
        <f>E43+E45+E41+E35</f>
        <v>3117000</v>
      </c>
    </row>
    <row r="35" spans="1:5" s="110" customFormat="1" ht="27" customHeight="1">
      <c r="A35" s="25" t="s">
        <v>436</v>
      </c>
      <c r="B35" s="20" t="s">
        <v>435</v>
      </c>
      <c r="C35" s="156">
        <f>C36+C39</f>
        <v>1560000</v>
      </c>
      <c r="D35" s="156">
        <f t="shared" ref="D35:E35" si="0">D36+D39</f>
        <v>0</v>
      </c>
      <c r="E35" s="156">
        <f t="shared" si="0"/>
        <v>1560000</v>
      </c>
    </row>
    <row r="36" spans="1:5" s="300" customFormat="1" ht="27.75" customHeight="1">
      <c r="A36" s="25" t="s">
        <v>812</v>
      </c>
      <c r="B36" s="20" t="s">
        <v>405</v>
      </c>
      <c r="C36" s="156">
        <f>C37+C38</f>
        <v>800000</v>
      </c>
      <c r="D36" s="156">
        <f t="shared" ref="D36:E36" si="1">D37+D38</f>
        <v>0</v>
      </c>
      <c r="E36" s="156">
        <f t="shared" si="1"/>
        <v>800000</v>
      </c>
    </row>
    <row r="37" spans="1:5" s="110" customFormat="1" ht="27.75" customHeight="1">
      <c r="A37" s="48" t="s">
        <v>814</v>
      </c>
      <c r="B37" s="20" t="s">
        <v>405</v>
      </c>
      <c r="C37" s="156">
        <v>800000</v>
      </c>
      <c r="D37" s="156">
        <v>-800000</v>
      </c>
      <c r="E37" s="156">
        <f>C37+D37</f>
        <v>0</v>
      </c>
    </row>
    <row r="38" spans="1:5" s="299" customFormat="1" ht="27.75" customHeight="1">
      <c r="A38" s="48" t="s">
        <v>813</v>
      </c>
      <c r="B38" s="20" t="s">
        <v>405</v>
      </c>
      <c r="C38" s="156"/>
      <c r="D38" s="156">
        <v>800000</v>
      </c>
      <c r="E38" s="167">
        <f>C38+D38</f>
        <v>800000</v>
      </c>
    </row>
    <row r="39" spans="1:5" s="300" customFormat="1" ht="27" customHeight="1">
      <c r="A39" s="48" t="s">
        <v>815</v>
      </c>
      <c r="B39" s="20" t="s">
        <v>816</v>
      </c>
      <c r="C39" s="156">
        <f>C40</f>
        <v>760000</v>
      </c>
      <c r="D39" s="156">
        <f t="shared" ref="D39:E39" si="2">D40</f>
        <v>0</v>
      </c>
      <c r="E39" s="156">
        <f t="shared" si="2"/>
        <v>760000</v>
      </c>
    </row>
    <row r="40" spans="1:5" s="110" customFormat="1" ht="53.25" customHeight="1">
      <c r="A40" s="48" t="s">
        <v>539</v>
      </c>
      <c r="B40" s="20" t="s">
        <v>541</v>
      </c>
      <c r="C40" s="156">
        <v>760000</v>
      </c>
      <c r="D40" s="56"/>
      <c r="E40" s="167">
        <f t="shared" ref="E40:E46" si="3">C40+D40</f>
        <v>760000</v>
      </c>
    </row>
    <row r="41" spans="1:5" ht="17.25" customHeight="1">
      <c r="A41" s="25" t="s">
        <v>271</v>
      </c>
      <c r="B41" s="28" t="s">
        <v>157</v>
      </c>
      <c r="C41" s="152">
        <f>C42</f>
        <v>7000</v>
      </c>
      <c r="D41" s="154">
        <f>D42</f>
        <v>0</v>
      </c>
      <c r="E41" s="254">
        <f>E42</f>
        <v>7000</v>
      </c>
    </row>
    <row r="42" spans="1:5" ht="17.25" customHeight="1">
      <c r="A42" s="25" t="s">
        <v>236</v>
      </c>
      <c r="B42" s="28" t="s">
        <v>157</v>
      </c>
      <c r="C42" s="152">
        <v>7000</v>
      </c>
      <c r="D42" s="56"/>
      <c r="E42" s="167">
        <f t="shared" si="3"/>
        <v>7000</v>
      </c>
    </row>
    <row r="43" spans="1:5" ht="15.75" customHeight="1">
      <c r="A43" s="26" t="s">
        <v>272</v>
      </c>
      <c r="B43" s="75" t="s">
        <v>158</v>
      </c>
      <c r="C43" s="152">
        <f>C44</f>
        <v>750000</v>
      </c>
      <c r="D43" s="154">
        <f>D44</f>
        <v>0</v>
      </c>
      <c r="E43" s="254">
        <f>E44</f>
        <v>750000</v>
      </c>
    </row>
    <row r="44" spans="1:5">
      <c r="A44" s="26" t="s">
        <v>238</v>
      </c>
      <c r="B44" s="75" t="s">
        <v>158</v>
      </c>
      <c r="C44" s="156">
        <v>750000</v>
      </c>
      <c r="D44" s="56"/>
      <c r="E44" s="167">
        <f t="shared" si="3"/>
        <v>750000</v>
      </c>
    </row>
    <row r="45" spans="1:5" ht="29.25" customHeight="1">
      <c r="A45" s="25" t="s">
        <v>274</v>
      </c>
      <c r="B45" s="28" t="s">
        <v>273</v>
      </c>
      <c r="C45" s="152">
        <f>C46</f>
        <v>800000</v>
      </c>
      <c r="D45" s="154">
        <f>D46</f>
        <v>0</v>
      </c>
      <c r="E45" s="254">
        <f>E46</f>
        <v>800000</v>
      </c>
    </row>
    <row r="46" spans="1:5" ht="27.75" customHeight="1">
      <c r="A46" s="25" t="s">
        <v>237</v>
      </c>
      <c r="B46" s="28" t="s">
        <v>290</v>
      </c>
      <c r="C46" s="156">
        <v>800000</v>
      </c>
      <c r="D46" s="56"/>
      <c r="E46" s="167">
        <f t="shared" si="3"/>
        <v>800000</v>
      </c>
    </row>
    <row r="47" spans="1:5" ht="27.75" customHeight="1">
      <c r="A47" s="10" t="s">
        <v>159</v>
      </c>
      <c r="B47" s="3" t="s">
        <v>160</v>
      </c>
      <c r="C47" s="155">
        <f t="shared" ref="C47:E48" si="4">C48</f>
        <v>950000</v>
      </c>
      <c r="D47" s="164">
        <f t="shared" si="4"/>
        <v>0</v>
      </c>
      <c r="E47" s="286">
        <f t="shared" si="4"/>
        <v>950000</v>
      </c>
    </row>
    <row r="48" spans="1:5" ht="18" customHeight="1">
      <c r="A48" s="32" t="s">
        <v>161</v>
      </c>
      <c r="B48" s="23" t="s">
        <v>162</v>
      </c>
      <c r="C48" s="152">
        <f t="shared" si="4"/>
        <v>950000</v>
      </c>
      <c r="D48" s="154">
        <f t="shared" si="4"/>
        <v>0</v>
      </c>
      <c r="E48" s="254">
        <f t="shared" si="4"/>
        <v>950000</v>
      </c>
    </row>
    <row r="49" spans="1:5" ht="17.25" customHeight="1">
      <c r="A49" s="34" t="s">
        <v>163</v>
      </c>
      <c r="B49" s="23" t="s">
        <v>164</v>
      </c>
      <c r="C49" s="156">
        <v>950000</v>
      </c>
      <c r="D49" s="56"/>
      <c r="E49" s="167">
        <f>C49+D49</f>
        <v>950000</v>
      </c>
    </row>
    <row r="50" spans="1:5" ht="17.25" customHeight="1">
      <c r="A50" s="36" t="s">
        <v>313</v>
      </c>
      <c r="B50" s="37" t="s">
        <v>314</v>
      </c>
      <c r="C50" s="158">
        <f t="shared" ref="C50:E51" si="5">C51</f>
        <v>180000</v>
      </c>
      <c r="D50" s="158">
        <f t="shared" si="5"/>
        <v>0</v>
      </c>
      <c r="E50" s="170">
        <f t="shared" si="5"/>
        <v>180000</v>
      </c>
    </row>
    <row r="51" spans="1:5" ht="26.25" customHeight="1">
      <c r="A51" s="34" t="s">
        <v>315</v>
      </c>
      <c r="B51" s="23" t="s">
        <v>316</v>
      </c>
      <c r="C51" s="156">
        <f t="shared" si="5"/>
        <v>180000</v>
      </c>
      <c r="D51" s="156">
        <f t="shared" si="5"/>
        <v>0</v>
      </c>
      <c r="E51" s="167">
        <f t="shared" si="5"/>
        <v>180000</v>
      </c>
    </row>
    <row r="52" spans="1:5" ht="39.75" customHeight="1">
      <c r="A52" s="34" t="s">
        <v>317</v>
      </c>
      <c r="B52" s="23" t="s">
        <v>318</v>
      </c>
      <c r="C52" s="156">
        <v>180000</v>
      </c>
      <c r="D52" s="56"/>
      <c r="E52" s="167">
        <f>C52+D52</f>
        <v>180000</v>
      </c>
    </row>
    <row r="53" spans="1:5" ht="29.25" customHeight="1">
      <c r="A53" s="10" t="s">
        <v>165</v>
      </c>
      <c r="B53" s="3" t="s">
        <v>166</v>
      </c>
      <c r="C53" s="155">
        <f>C56+C54+C62</f>
        <v>5886177.8399999999</v>
      </c>
      <c r="D53" s="181">
        <f>D56+D54+D62</f>
        <v>0</v>
      </c>
      <c r="E53" s="286">
        <f>E56+E54+E62</f>
        <v>5886177.8399999999</v>
      </c>
    </row>
    <row r="54" spans="1:5" s="178" customFormat="1" ht="29.25" customHeight="1">
      <c r="A54" s="62" t="s">
        <v>708</v>
      </c>
      <c r="B54" s="187" t="s">
        <v>664</v>
      </c>
      <c r="C54" s="30">
        <f>C55</f>
        <v>1840.65</v>
      </c>
      <c r="D54" s="30">
        <f>D55</f>
        <v>0</v>
      </c>
      <c r="E54" s="30">
        <f>E55</f>
        <v>1840.65</v>
      </c>
    </row>
    <row r="55" spans="1:5" s="178" customFormat="1" ht="29.25" customHeight="1">
      <c r="A55" s="62" t="s">
        <v>665</v>
      </c>
      <c r="B55" s="187" t="s">
        <v>666</v>
      </c>
      <c r="C55" s="30">
        <v>1840.65</v>
      </c>
      <c r="D55" s="30"/>
      <c r="E55" s="30">
        <f>C55+D55</f>
        <v>1840.65</v>
      </c>
    </row>
    <row r="56" spans="1:5" ht="67.5" customHeight="1">
      <c r="A56" s="25" t="s">
        <v>275</v>
      </c>
      <c r="B56" s="28" t="s">
        <v>167</v>
      </c>
      <c r="C56" s="152">
        <f>C57+C60</f>
        <v>5876877.8399999999</v>
      </c>
      <c r="D56" s="154">
        <f>D57+D60</f>
        <v>0</v>
      </c>
      <c r="E56" s="254">
        <f>E57+E60</f>
        <v>5876877.8399999999</v>
      </c>
    </row>
    <row r="57" spans="1:5" ht="54.75" customHeight="1">
      <c r="A57" s="32" t="s">
        <v>168</v>
      </c>
      <c r="B57" s="28" t="s">
        <v>169</v>
      </c>
      <c r="C57" s="152">
        <f>C58+C59</f>
        <v>5541591</v>
      </c>
      <c r="D57" s="154">
        <f>D58+D59</f>
        <v>0</v>
      </c>
      <c r="E57" s="254">
        <f>E58+E59</f>
        <v>5541591</v>
      </c>
    </row>
    <row r="58" spans="1:5" ht="69.75" customHeight="1">
      <c r="A58" s="34" t="s">
        <v>244</v>
      </c>
      <c r="B58" s="28" t="s">
        <v>276</v>
      </c>
      <c r="C58" s="156">
        <v>4998991</v>
      </c>
      <c r="D58" s="171"/>
      <c r="E58" s="167">
        <f>C58+D58</f>
        <v>4998991</v>
      </c>
    </row>
    <row r="59" spans="1:5" ht="66.75" customHeight="1">
      <c r="A59" s="34" t="s">
        <v>170</v>
      </c>
      <c r="B59" s="28" t="s">
        <v>277</v>
      </c>
      <c r="C59" s="156">
        <v>542600</v>
      </c>
      <c r="D59" s="56"/>
      <c r="E59" s="167">
        <f>C59+D59</f>
        <v>542600</v>
      </c>
    </row>
    <row r="60" spans="1:5" ht="66" customHeight="1">
      <c r="A60" s="25" t="s">
        <v>710</v>
      </c>
      <c r="B60" s="28" t="s">
        <v>438</v>
      </c>
      <c r="C60" s="152">
        <f>C61</f>
        <v>335286.84000000003</v>
      </c>
      <c r="D60" s="154">
        <f>D61</f>
        <v>0</v>
      </c>
      <c r="E60" s="254">
        <f>E61</f>
        <v>335286.84000000003</v>
      </c>
    </row>
    <row r="61" spans="1:5" ht="54" customHeight="1">
      <c r="A61" s="25" t="s">
        <v>711</v>
      </c>
      <c r="B61" s="28" t="s">
        <v>171</v>
      </c>
      <c r="C61" s="156">
        <v>335286.84000000003</v>
      </c>
      <c r="D61" s="56"/>
      <c r="E61" s="167">
        <f>C61+D61</f>
        <v>335286.84000000003</v>
      </c>
    </row>
    <row r="62" spans="1:5" s="178" customFormat="1" ht="67.5" customHeight="1">
      <c r="A62" s="25" t="s">
        <v>699</v>
      </c>
      <c r="B62" s="169" t="s">
        <v>700</v>
      </c>
      <c r="C62" s="156">
        <f t="shared" ref="C62:E63" si="6">C63</f>
        <v>7459.35</v>
      </c>
      <c r="D62" s="156">
        <f t="shared" si="6"/>
        <v>0</v>
      </c>
      <c r="E62" s="167">
        <f t="shared" si="6"/>
        <v>7459.35</v>
      </c>
    </row>
    <row r="63" spans="1:5" s="200" customFormat="1" ht="67.5" customHeight="1">
      <c r="A63" s="25" t="s">
        <v>709</v>
      </c>
      <c r="B63" s="169" t="s">
        <v>712</v>
      </c>
      <c r="C63" s="156">
        <f t="shared" si="6"/>
        <v>7459.35</v>
      </c>
      <c r="D63" s="156">
        <f t="shared" si="6"/>
        <v>0</v>
      </c>
      <c r="E63" s="167">
        <f t="shared" si="6"/>
        <v>7459.35</v>
      </c>
    </row>
    <row r="64" spans="1:5" s="178" customFormat="1" ht="64.5" customHeight="1">
      <c r="A64" s="25" t="s">
        <v>701</v>
      </c>
      <c r="B64" s="169" t="s">
        <v>698</v>
      </c>
      <c r="C64" s="214">
        <v>7459.35</v>
      </c>
      <c r="D64" s="171"/>
      <c r="E64" s="167">
        <f>C64+D64</f>
        <v>7459.35</v>
      </c>
    </row>
    <row r="65" spans="1:5" ht="25.5">
      <c r="A65" s="10" t="s">
        <v>411</v>
      </c>
      <c r="B65" s="46" t="s">
        <v>412</v>
      </c>
      <c r="C65" s="158">
        <f>C66</f>
        <v>769730</v>
      </c>
      <c r="D65" s="158">
        <f>D66</f>
        <v>0</v>
      </c>
      <c r="E65" s="170">
        <f>E66</f>
        <v>769730</v>
      </c>
    </row>
    <row r="66" spans="1:5" ht="25.5">
      <c r="A66" s="45" t="s">
        <v>413</v>
      </c>
      <c r="B66" s="23" t="s">
        <v>414</v>
      </c>
      <c r="C66" s="156">
        <f>C67+C68+C69</f>
        <v>769730</v>
      </c>
      <c r="D66" s="156">
        <f t="shared" ref="D66:E66" si="7">D67+D68+D69</f>
        <v>0</v>
      </c>
      <c r="E66" s="167">
        <f t="shared" si="7"/>
        <v>769730</v>
      </c>
    </row>
    <row r="67" spans="1:5" ht="27" customHeight="1">
      <c r="A67" s="44" t="s">
        <v>415</v>
      </c>
      <c r="B67" s="43" t="s">
        <v>416</v>
      </c>
      <c r="C67" s="156">
        <v>16480</v>
      </c>
      <c r="D67" s="56"/>
      <c r="E67" s="167">
        <f>C67+D67</f>
        <v>16480</v>
      </c>
    </row>
    <row r="68" spans="1:5" ht="18.75" customHeight="1">
      <c r="A68" s="44" t="s">
        <v>417</v>
      </c>
      <c r="B68" s="43" t="s">
        <v>418</v>
      </c>
      <c r="C68" s="156">
        <v>2030</v>
      </c>
      <c r="D68" s="56"/>
      <c r="E68" s="167">
        <f>C68+D68</f>
        <v>2030</v>
      </c>
    </row>
    <row r="69" spans="1:5" s="278" customFormat="1" ht="19.5" customHeight="1">
      <c r="A69" s="280" t="s">
        <v>804</v>
      </c>
      <c r="B69" s="17" t="s">
        <v>805</v>
      </c>
      <c r="C69" s="148">
        <f>C70+C71</f>
        <v>751220</v>
      </c>
      <c r="D69" s="148">
        <f t="shared" ref="D69:E69" si="8">D70+D71</f>
        <v>0</v>
      </c>
      <c r="E69" s="30">
        <f t="shared" si="8"/>
        <v>751220</v>
      </c>
    </row>
    <row r="70" spans="1:5">
      <c r="A70" s="44" t="s">
        <v>419</v>
      </c>
      <c r="B70" s="43" t="s">
        <v>420</v>
      </c>
      <c r="C70" s="156">
        <v>643420</v>
      </c>
      <c r="D70" s="56"/>
      <c r="E70" s="167">
        <f>C70+D70</f>
        <v>643420</v>
      </c>
    </row>
    <row r="71" spans="1:5" ht="18" customHeight="1">
      <c r="A71" s="44" t="s">
        <v>421</v>
      </c>
      <c r="B71" s="43" t="s">
        <v>422</v>
      </c>
      <c r="C71" s="156">
        <v>107800</v>
      </c>
      <c r="D71" s="56"/>
      <c r="E71" s="167">
        <f>C71+D71</f>
        <v>107800</v>
      </c>
    </row>
    <row r="72" spans="1:5" ht="29.25" customHeight="1">
      <c r="A72" s="10" t="s">
        <v>172</v>
      </c>
      <c r="B72" s="3" t="s">
        <v>256</v>
      </c>
      <c r="C72" s="155">
        <f t="shared" ref="C72:E73" si="9">C73</f>
        <v>2382401</v>
      </c>
      <c r="D72" s="164">
        <f t="shared" si="9"/>
        <v>0</v>
      </c>
      <c r="E72" s="286">
        <f t="shared" si="9"/>
        <v>2382401</v>
      </c>
    </row>
    <row r="73" spans="1:5" ht="19.5" customHeight="1">
      <c r="A73" s="32" t="s">
        <v>173</v>
      </c>
      <c r="B73" s="28" t="s">
        <v>174</v>
      </c>
      <c r="C73" s="152">
        <f t="shared" si="9"/>
        <v>2382401</v>
      </c>
      <c r="D73" s="154">
        <f t="shared" si="9"/>
        <v>0</v>
      </c>
      <c r="E73" s="254">
        <f t="shared" si="9"/>
        <v>2382401</v>
      </c>
    </row>
    <row r="74" spans="1:5" ht="17.25" customHeight="1">
      <c r="A74" s="32" t="s">
        <v>175</v>
      </c>
      <c r="B74" s="28" t="s">
        <v>176</v>
      </c>
      <c r="C74" s="152">
        <f>C75+C76</f>
        <v>2382401</v>
      </c>
      <c r="D74" s="154">
        <f>D75+D76</f>
        <v>0</v>
      </c>
      <c r="E74" s="254">
        <f>E75+E76</f>
        <v>2382401</v>
      </c>
    </row>
    <row r="75" spans="1:5" ht="25.5" customHeight="1">
      <c r="A75" s="34" t="s">
        <v>177</v>
      </c>
      <c r="B75" s="28" t="s">
        <v>178</v>
      </c>
      <c r="C75" s="156">
        <v>15000</v>
      </c>
      <c r="D75" s="56"/>
      <c r="E75" s="167">
        <f>C75+D75</f>
        <v>15000</v>
      </c>
    </row>
    <row r="76" spans="1:5" ht="27.75" customHeight="1">
      <c r="A76" s="34" t="s">
        <v>179</v>
      </c>
      <c r="B76" s="33" t="s">
        <v>178</v>
      </c>
      <c r="C76" s="156">
        <v>2367401</v>
      </c>
      <c r="D76" s="56"/>
      <c r="E76" s="167">
        <f>C76+D76</f>
        <v>2367401</v>
      </c>
    </row>
    <row r="77" spans="1:5" ht="27.75" customHeight="1">
      <c r="A77" s="10" t="s">
        <v>180</v>
      </c>
      <c r="B77" s="3" t="s">
        <v>181</v>
      </c>
      <c r="C77" s="155">
        <f t="shared" ref="C77:E78" si="10">C78</f>
        <v>1812200</v>
      </c>
      <c r="D77" s="164">
        <f t="shared" si="10"/>
        <v>0</v>
      </c>
      <c r="E77" s="286">
        <f t="shared" si="10"/>
        <v>1812200</v>
      </c>
    </row>
    <row r="78" spans="1:5" ht="26.25" customHeight="1">
      <c r="A78" s="25" t="s">
        <v>281</v>
      </c>
      <c r="B78" s="28" t="s">
        <v>278</v>
      </c>
      <c r="C78" s="152">
        <f t="shared" si="10"/>
        <v>1812200</v>
      </c>
      <c r="D78" s="154">
        <f t="shared" si="10"/>
        <v>0</v>
      </c>
      <c r="E78" s="254">
        <f t="shared" si="10"/>
        <v>1812200</v>
      </c>
    </row>
    <row r="79" spans="1:5" ht="25.5" customHeight="1">
      <c r="A79" s="25" t="s">
        <v>282</v>
      </c>
      <c r="B79" s="28" t="s">
        <v>182</v>
      </c>
      <c r="C79" s="152">
        <f>C80+C81</f>
        <v>1812200</v>
      </c>
      <c r="D79" s="154">
        <f>D80+D81</f>
        <v>0</v>
      </c>
      <c r="E79" s="254">
        <f>E80+E81</f>
        <v>1812200</v>
      </c>
    </row>
    <row r="80" spans="1:5" ht="54" customHeight="1">
      <c r="A80" s="25" t="s">
        <v>283</v>
      </c>
      <c r="B80" s="28" t="s">
        <v>279</v>
      </c>
      <c r="C80" s="156">
        <v>1640900</v>
      </c>
      <c r="D80" s="56"/>
      <c r="E80" s="167">
        <f>C80+D80</f>
        <v>1640900</v>
      </c>
    </row>
    <row r="81" spans="1:5" ht="40.5" customHeight="1">
      <c r="A81" s="25" t="s">
        <v>284</v>
      </c>
      <c r="B81" s="28" t="s">
        <v>280</v>
      </c>
      <c r="C81" s="156">
        <v>171300</v>
      </c>
      <c r="D81" s="56"/>
      <c r="E81" s="167">
        <f>C81+D81</f>
        <v>171300</v>
      </c>
    </row>
    <row r="82" spans="1:5" ht="17.25" customHeight="1">
      <c r="A82" s="10" t="s">
        <v>183</v>
      </c>
      <c r="B82" s="37" t="s">
        <v>184</v>
      </c>
      <c r="C82" s="155">
        <f>C83</f>
        <v>595793.47</v>
      </c>
      <c r="D82" s="221">
        <f>D83</f>
        <v>0</v>
      </c>
      <c r="E82" s="286">
        <f>E83</f>
        <v>595793.47</v>
      </c>
    </row>
    <row r="83" spans="1:5" s="200" customFormat="1" ht="29.25" customHeight="1">
      <c r="A83" s="62" t="s">
        <v>717</v>
      </c>
      <c r="B83" s="186" t="s">
        <v>718</v>
      </c>
      <c r="C83" s="148">
        <f>C84+C87+C90+C93+C97+C99+C101+C103+C105+C107+C95</f>
        <v>595793.47</v>
      </c>
      <c r="D83" s="148">
        <f>D84+D87+D90+D93+D97+D99+D101+D103+D105+D107+D95</f>
        <v>0</v>
      </c>
      <c r="E83" s="30">
        <f>E84+E87+E90+E93+E97+E99+E101+E103+E105+E107+E95</f>
        <v>595793.47</v>
      </c>
    </row>
    <row r="84" spans="1:5" s="200" customFormat="1" ht="40.5" customHeight="1">
      <c r="A84" s="207" t="s">
        <v>719</v>
      </c>
      <c r="B84" s="205" t="s">
        <v>720</v>
      </c>
      <c r="C84" s="30">
        <f>C85+C86</f>
        <v>8090.57</v>
      </c>
      <c r="D84" s="30">
        <f>D85+D86</f>
        <v>0</v>
      </c>
      <c r="E84" s="30">
        <f>E85+E86</f>
        <v>8090.57</v>
      </c>
    </row>
    <row r="85" spans="1:5" s="200" customFormat="1" ht="68.25" customHeight="1">
      <c r="A85" s="62" t="s">
        <v>319</v>
      </c>
      <c r="B85" s="186" t="s">
        <v>320</v>
      </c>
      <c r="C85" s="148">
        <v>3090.57</v>
      </c>
      <c r="D85" s="148"/>
      <c r="E85" s="30">
        <f>C85+D85</f>
        <v>3090.57</v>
      </c>
    </row>
    <row r="86" spans="1:5" s="200" customFormat="1" ht="67.5" customHeight="1">
      <c r="A86" s="207" t="s">
        <v>721</v>
      </c>
      <c r="B86" s="205" t="s">
        <v>722</v>
      </c>
      <c r="C86" s="148">
        <v>5000</v>
      </c>
      <c r="D86" s="148"/>
      <c r="E86" s="30">
        <f>C86+D86</f>
        <v>5000</v>
      </c>
    </row>
    <row r="87" spans="1:5" s="200" customFormat="1" ht="67.5" customHeight="1">
      <c r="A87" s="207" t="s">
        <v>723</v>
      </c>
      <c r="B87" s="205" t="s">
        <v>724</v>
      </c>
      <c r="C87" s="30">
        <f>C88+C89</f>
        <v>45612.5</v>
      </c>
      <c r="D87" s="148">
        <f>D88+D89</f>
        <v>0</v>
      </c>
      <c r="E87" s="30">
        <f>E88+E89</f>
        <v>45612.5</v>
      </c>
    </row>
    <row r="88" spans="1:5" s="200" customFormat="1" ht="81.75" customHeight="1">
      <c r="A88" s="207" t="s">
        <v>725</v>
      </c>
      <c r="B88" s="205" t="s">
        <v>726</v>
      </c>
      <c r="C88" s="148">
        <v>4512.5</v>
      </c>
      <c r="D88" s="148"/>
      <c r="E88" s="30">
        <f t="shared" ref="E88:E109" si="11">C88+D88</f>
        <v>4512.5</v>
      </c>
    </row>
    <row r="89" spans="1:5" s="200" customFormat="1" ht="78.75" customHeight="1">
      <c r="A89" s="207" t="s">
        <v>727</v>
      </c>
      <c r="B89" s="205" t="s">
        <v>726</v>
      </c>
      <c r="C89" s="148">
        <v>41100</v>
      </c>
      <c r="D89" s="148"/>
      <c r="E89" s="30">
        <f t="shared" si="11"/>
        <v>41100</v>
      </c>
    </row>
    <row r="90" spans="1:5" s="200" customFormat="1" ht="42.75" customHeight="1">
      <c r="A90" s="207" t="s">
        <v>728</v>
      </c>
      <c r="B90" s="205" t="s">
        <v>729</v>
      </c>
      <c r="C90" s="30">
        <f>C91+C92</f>
        <v>16200</v>
      </c>
      <c r="D90" s="148">
        <f>D91+D92</f>
        <v>0</v>
      </c>
      <c r="E90" s="30">
        <f>E91+E92</f>
        <v>16200</v>
      </c>
    </row>
    <row r="91" spans="1:5" s="200" customFormat="1" ht="66.75" customHeight="1">
      <c r="A91" s="207" t="s">
        <v>321</v>
      </c>
      <c r="B91" s="205" t="s">
        <v>730</v>
      </c>
      <c r="C91" s="148">
        <v>1250</v>
      </c>
      <c r="D91" s="148"/>
      <c r="E91" s="30">
        <f t="shared" si="11"/>
        <v>1250</v>
      </c>
    </row>
    <row r="92" spans="1:5" s="200" customFormat="1" ht="67.5" customHeight="1">
      <c r="A92" s="207" t="s">
        <v>731</v>
      </c>
      <c r="B92" s="205" t="s">
        <v>730</v>
      </c>
      <c r="C92" s="148">
        <v>14950</v>
      </c>
      <c r="D92" s="148"/>
      <c r="E92" s="30">
        <f t="shared" si="11"/>
        <v>14950</v>
      </c>
    </row>
    <row r="93" spans="1:5" s="200" customFormat="1" ht="54.75" customHeight="1">
      <c r="A93" s="207" t="s">
        <v>732</v>
      </c>
      <c r="B93" s="205" t="s">
        <v>733</v>
      </c>
      <c r="C93" s="30">
        <f>C94</f>
        <v>32250</v>
      </c>
      <c r="D93" s="148">
        <f>D94</f>
        <v>0</v>
      </c>
      <c r="E93" s="30">
        <f>E94</f>
        <v>32250</v>
      </c>
    </row>
    <row r="94" spans="1:5" s="200" customFormat="1" ht="65.25" customHeight="1">
      <c r="A94" s="83" t="s">
        <v>531</v>
      </c>
      <c r="B94" s="168" t="s">
        <v>529</v>
      </c>
      <c r="C94" s="148">
        <v>32250</v>
      </c>
      <c r="D94" s="148"/>
      <c r="E94" s="30">
        <f t="shared" si="11"/>
        <v>32250</v>
      </c>
    </row>
    <row r="95" spans="1:5" s="208" customFormat="1" ht="57.75" customHeight="1">
      <c r="A95" s="83" t="s">
        <v>752</v>
      </c>
      <c r="B95" s="168" t="s">
        <v>753</v>
      </c>
      <c r="C95" s="30">
        <f>C96</f>
        <v>25000</v>
      </c>
      <c r="D95" s="30">
        <f>D96</f>
        <v>0</v>
      </c>
      <c r="E95" s="30">
        <f>E96</f>
        <v>25000</v>
      </c>
    </row>
    <row r="96" spans="1:5" s="208" customFormat="1" ht="62.25" customHeight="1">
      <c r="A96" s="83" t="s">
        <v>532</v>
      </c>
      <c r="B96" s="168" t="s">
        <v>530</v>
      </c>
      <c r="C96" s="148">
        <v>25000</v>
      </c>
      <c r="D96" s="148"/>
      <c r="E96" s="30">
        <f>C96+D96</f>
        <v>25000</v>
      </c>
    </row>
    <row r="97" spans="1:5" s="200" customFormat="1" ht="40.5" customHeight="1">
      <c r="A97" s="207" t="s">
        <v>734</v>
      </c>
      <c r="B97" s="205" t="s">
        <v>735</v>
      </c>
      <c r="C97" s="30">
        <f>C98</f>
        <v>56000</v>
      </c>
      <c r="D97" s="30">
        <f>D98</f>
        <v>0</v>
      </c>
      <c r="E97" s="30">
        <f>E98</f>
        <v>56000</v>
      </c>
    </row>
    <row r="98" spans="1:5" s="200" customFormat="1" ht="66.75" customHeight="1">
      <c r="A98" s="207" t="s">
        <v>736</v>
      </c>
      <c r="B98" s="205" t="s">
        <v>737</v>
      </c>
      <c r="C98" s="148">
        <v>56000</v>
      </c>
      <c r="D98" s="148"/>
      <c r="E98" s="30">
        <f t="shared" si="11"/>
        <v>56000</v>
      </c>
    </row>
    <row r="99" spans="1:5" s="200" customFormat="1" ht="54" customHeight="1">
      <c r="A99" s="207" t="s">
        <v>738</v>
      </c>
      <c r="B99" s="205" t="s">
        <v>739</v>
      </c>
      <c r="C99" s="30">
        <f>C100</f>
        <v>62600</v>
      </c>
      <c r="D99" s="30">
        <f>D100</f>
        <v>0</v>
      </c>
      <c r="E99" s="30">
        <f>E100</f>
        <v>62600</v>
      </c>
    </row>
    <row r="100" spans="1:5" s="200" customFormat="1" ht="81" customHeight="1">
      <c r="A100" s="207" t="s">
        <v>740</v>
      </c>
      <c r="B100" s="205" t="s">
        <v>741</v>
      </c>
      <c r="C100" s="148">
        <v>62600</v>
      </c>
      <c r="D100" s="148"/>
      <c r="E100" s="30">
        <f t="shared" si="11"/>
        <v>62600</v>
      </c>
    </row>
    <row r="101" spans="1:5" s="200" customFormat="1" ht="51.75" customHeight="1">
      <c r="A101" s="207" t="s">
        <v>742</v>
      </c>
      <c r="B101" s="205" t="s">
        <v>743</v>
      </c>
      <c r="C101" s="30">
        <f>C102</f>
        <v>300</v>
      </c>
      <c r="D101" s="30">
        <f>D102</f>
        <v>0</v>
      </c>
      <c r="E101" s="30">
        <f>E102</f>
        <v>300</v>
      </c>
    </row>
    <row r="102" spans="1:5" s="200" customFormat="1" ht="93" customHeight="1">
      <c r="A102" s="83" t="s">
        <v>533</v>
      </c>
      <c r="B102" s="168" t="s">
        <v>534</v>
      </c>
      <c r="C102" s="148">
        <v>300</v>
      </c>
      <c r="D102" s="148"/>
      <c r="E102" s="30">
        <f t="shared" si="11"/>
        <v>300</v>
      </c>
    </row>
    <row r="103" spans="1:5" s="200" customFormat="1" ht="54" customHeight="1">
      <c r="A103" s="207" t="s">
        <v>744</v>
      </c>
      <c r="B103" s="205" t="s">
        <v>745</v>
      </c>
      <c r="C103" s="30">
        <f>C104</f>
        <v>13500</v>
      </c>
      <c r="D103" s="30">
        <f>D104</f>
        <v>0</v>
      </c>
      <c r="E103" s="30">
        <f>E104</f>
        <v>13500</v>
      </c>
    </row>
    <row r="104" spans="1:5" s="200" customFormat="1" ht="67.5" customHeight="1">
      <c r="A104" s="83" t="s">
        <v>535</v>
      </c>
      <c r="B104" s="168" t="s">
        <v>536</v>
      </c>
      <c r="C104" s="148">
        <v>13500</v>
      </c>
      <c r="D104" s="148"/>
      <c r="E104" s="30">
        <f t="shared" si="11"/>
        <v>13500</v>
      </c>
    </row>
    <row r="105" spans="1:5" s="200" customFormat="1" ht="39.75" customHeight="1">
      <c r="A105" s="207" t="s">
        <v>746</v>
      </c>
      <c r="B105" s="205" t="s">
        <v>747</v>
      </c>
      <c r="C105" s="30">
        <f>C106</f>
        <v>156650</v>
      </c>
      <c r="D105" s="30">
        <f>D106</f>
        <v>0</v>
      </c>
      <c r="E105" s="30">
        <f>E106</f>
        <v>156650</v>
      </c>
    </row>
    <row r="106" spans="1:5" s="200" customFormat="1" ht="66" customHeight="1">
      <c r="A106" s="83" t="s">
        <v>537</v>
      </c>
      <c r="B106" s="168" t="s">
        <v>538</v>
      </c>
      <c r="C106" s="148">
        <v>156650</v>
      </c>
      <c r="D106" s="148"/>
      <c r="E106" s="30">
        <f t="shared" si="11"/>
        <v>156650</v>
      </c>
    </row>
    <row r="107" spans="1:5" s="200" customFormat="1" ht="51.75" customHeight="1">
      <c r="A107" s="207" t="s">
        <v>748</v>
      </c>
      <c r="B107" s="205" t="s">
        <v>749</v>
      </c>
      <c r="C107" s="30">
        <f>C108+C109</f>
        <v>179590.39999999999</v>
      </c>
      <c r="D107" s="30">
        <f>D108+D109</f>
        <v>0</v>
      </c>
      <c r="E107" s="30">
        <f>E108+E109</f>
        <v>179590.39999999999</v>
      </c>
    </row>
    <row r="108" spans="1:5" s="200" customFormat="1" ht="63" customHeight="1">
      <c r="A108" s="204" t="s">
        <v>322</v>
      </c>
      <c r="B108" s="206" t="s">
        <v>750</v>
      </c>
      <c r="C108" s="148">
        <v>4840.3999999999996</v>
      </c>
      <c r="D108" s="148"/>
      <c r="E108" s="30">
        <f t="shared" si="11"/>
        <v>4840.3999999999996</v>
      </c>
    </row>
    <row r="109" spans="1:5" s="200" customFormat="1" ht="65.25" customHeight="1">
      <c r="A109" s="83" t="s">
        <v>584</v>
      </c>
      <c r="B109" s="168" t="s">
        <v>323</v>
      </c>
      <c r="C109" s="148">
        <v>174750</v>
      </c>
      <c r="D109" s="148"/>
      <c r="E109" s="30">
        <f t="shared" si="11"/>
        <v>174750</v>
      </c>
    </row>
    <row r="110" spans="1:5" ht="16.5" customHeight="1">
      <c r="A110" s="10" t="s">
        <v>185</v>
      </c>
      <c r="B110" s="37" t="s">
        <v>186</v>
      </c>
      <c r="C110" s="155">
        <f t="shared" ref="C110:E111" si="12">C111</f>
        <v>2000</v>
      </c>
      <c r="D110" s="164">
        <f t="shared" si="12"/>
        <v>0</v>
      </c>
      <c r="E110" s="286">
        <f t="shared" si="12"/>
        <v>2000</v>
      </c>
    </row>
    <row r="111" spans="1:5" ht="19.5" customHeight="1">
      <c r="A111" s="32" t="s">
        <v>187</v>
      </c>
      <c r="B111" s="23" t="s">
        <v>188</v>
      </c>
      <c r="C111" s="152">
        <f t="shared" si="12"/>
        <v>2000</v>
      </c>
      <c r="D111" s="154">
        <f t="shared" si="12"/>
        <v>0</v>
      </c>
      <c r="E111" s="254">
        <f t="shared" si="12"/>
        <v>2000</v>
      </c>
    </row>
    <row r="112" spans="1:5" ht="18" customHeight="1">
      <c r="A112" s="34" t="s">
        <v>189</v>
      </c>
      <c r="B112" s="23" t="s">
        <v>190</v>
      </c>
      <c r="C112" s="156">
        <v>2000</v>
      </c>
      <c r="D112" s="56"/>
      <c r="E112" s="167">
        <f>C112+D112</f>
        <v>2000</v>
      </c>
    </row>
    <row r="113" spans="1:5" ht="17.25" customHeight="1">
      <c r="A113" s="10" t="s">
        <v>191</v>
      </c>
      <c r="B113" s="3" t="s">
        <v>192</v>
      </c>
      <c r="C113" s="155">
        <f>C114+C149</f>
        <v>227925757.34999999</v>
      </c>
      <c r="D113" s="209">
        <f>D114+D149</f>
        <v>4071959.16</v>
      </c>
      <c r="E113" s="286">
        <f>E114+E149</f>
        <v>231997716.51000002</v>
      </c>
    </row>
    <row r="114" spans="1:5" ht="41.25" customHeight="1">
      <c r="A114" s="10" t="s">
        <v>193</v>
      </c>
      <c r="B114" s="3" t="s">
        <v>194</v>
      </c>
      <c r="C114" s="155">
        <f>C115+C120+C131+C140</f>
        <v>227998231.28999999</v>
      </c>
      <c r="D114" s="209">
        <f>D115+D120+D131+D140</f>
        <v>4071959.16</v>
      </c>
      <c r="E114" s="286">
        <f>E115+E120+E131+E140</f>
        <v>232070190.45000002</v>
      </c>
    </row>
    <row r="115" spans="1:5" ht="27.75" customHeight="1">
      <c r="A115" s="10" t="s">
        <v>247</v>
      </c>
      <c r="B115" s="3" t="s">
        <v>229</v>
      </c>
      <c r="C115" s="155">
        <f>C116</f>
        <v>112117231.09</v>
      </c>
      <c r="D115" s="164">
        <f>D116</f>
        <v>0</v>
      </c>
      <c r="E115" s="286">
        <f>E116</f>
        <v>112117231.09</v>
      </c>
    </row>
    <row r="116" spans="1:5" ht="16.5" customHeight="1">
      <c r="A116" s="32" t="s">
        <v>248</v>
      </c>
      <c r="B116" s="33" t="s">
        <v>195</v>
      </c>
      <c r="C116" s="152">
        <f>C117+C118</f>
        <v>112117231.09</v>
      </c>
      <c r="D116" s="154">
        <f>D117+D118</f>
        <v>0</v>
      </c>
      <c r="E116" s="254">
        <f>E117+E118</f>
        <v>112117231.09</v>
      </c>
    </row>
    <row r="117" spans="1:5" ht="39">
      <c r="A117" s="34" t="s">
        <v>249</v>
      </c>
      <c r="B117" s="50" t="s">
        <v>439</v>
      </c>
      <c r="C117" s="156">
        <v>101505100</v>
      </c>
      <c r="D117" s="56"/>
      <c r="E117" s="167">
        <f>C117+D117</f>
        <v>101505100</v>
      </c>
    </row>
    <row r="118" spans="1:5" ht="27.75" customHeight="1">
      <c r="A118" s="34" t="s">
        <v>250</v>
      </c>
      <c r="B118" s="33" t="s">
        <v>245</v>
      </c>
      <c r="C118" s="152">
        <f>C119</f>
        <v>10612131.09</v>
      </c>
      <c r="D118" s="154">
        <f>D119</f>
        <v>0</v>
      </c>
      <c r="E118" s="254">
        <f>E119</f>
        <v>10612131.09</v>
      </c>
    </row>
    <row r="119" spans="1:5" ht="26.25" customHeight="1">
      <c r="A119" s="34" t="s">
        <v>251</v>
      </c>
      <c r="B119" s="33" t="s">
        <v>243</v>
      </c>
      <c r="C119" s="148">
        <v>10612131.09</v>
      </c>
      <c r="D119" s="56"/>
      <c r="E119" s="167">
        <f>C119+D119</f>
        <v>10612131.09</v>
      </c>
    </row>
    <row r="120" spans="1:5" ht="27" customHeight="1">
      <c r="A120" s="10" t="s">
        <v>252</v>
      </c>
      <c r="B120" s="3" t="s">
        <v>196</v>
      </c>
      <c r="C120" s="159">
        <f>C121+C125+C127+C129+C123</f>
        <v>18413871.079999998</v>
      </c>
      <c r="D120" s="159">
        <f t="shared" ref="D120:E120" si="13">D121+D125+D127+D129+D123</f>
        <v>3997730.94</v>
      </c>
      <c r="E120" s="159">
        <f t="shared" si="13"/>
        <v>22411602.02</v>
      </c>
    </row>
    <row r="121" spans="1:5" ht="43.5" customHeight="1">
      <c r="A121" s="18" t="s">
        <v>406</v>
      </c>
      <c r="B121" s="41" t="s">
        <v>407</v>
      </c>
      <c r="C121" s="148">
        <f>C122</f>
        <v>4304324.5999999996</v>
      </c>
      <c r="D121" s="148">
        <f>D122</f>
        <v>0</v>
      </c>
      <c r="E121" s="30">
        <f>E122</f>
        <v>4304324.5999999996</v>
      </c>
    </row>
    <row r="122" spans="1:5" ht="54" customHeight="1">
      <c r="A122" s="18" t="s">
        <v>408</v>
      </c>
      <c r="B122" s="41" t="s">
        <v>409</v>
      </c>
      <c r="C122" s="148">
        <v>4304324.5999999996</v>
      </c>
      <c r="D122" s="56"/>
      <c r="E122" s="30">
        <f>C122+D122</f>
        <v>4304324.5999999996</v>
      </c>
    </row>
    <row r="123" spans="1:5" s="200" customFormat="1" ht="52.5" customHeight="1">
      <c r="A123" s="199" t="s">
        <v>713</v>
      </c>
      <c r="B123" s="41" t="s">
        <v>714</v>
      </c>
      <c r="C123" s="156">
        <f>C124</f>
        <v>9402266.2100000009</v>
      </c>
      <c r="D123" s="156">
        <f>D124</f>
        <v>0</v>
      </c>
      <c r="E123" s="167">
        <f>E124</f>
        <v>9402266.2100000009</v>
      </c>
    </row>
    <row r="124" spans="1:5" s="200" customFormat="1" ht="54" customHeight="1">
      <c r="A124" s="199" t="s">
        <v>715</v>
      </c>
      <c r="B124" s="41" t="s">
        <v>716</v>
      </c>
      <c r="C124" s="156">
        <v>9402266.2100000009</v>
      </c>
      <c r="D124" s="156"/>
      <c r="E124" s="167">
        <f>C124+D124</f>
        <v>9402266.2100000009</v>
      </c>
    </row>
    <row r="125" spans="1:5" s="77" customFormat="1" ht="32.25" customHeight="1">
      <c r="A125" s="76" t="s">
        <v>542</v>
      </c>
      <c r="B125" s="41" t="s">
        <v>544</v>
      </c>
      <c r="C125" s="156">
        <f>C126</f>
        <v>87215.039999999994</v>
      </c>
      <c r="D125" s="156">
        <f>D126</f>
        <v>0</v>
      </c>
      <c r="E125" s="167">
        <f>E126</f>
        <v>87215.039999999994</v>
      </c>
    </row>
    <row r="126" spans="1:5" s="70" customFormat="1" ht="26.25" customHeight="1">
      <c r="A126" s="76" t="s">
        <v>543</v>
      </c>
      <c r="B126" s="41" t="s">
        <v>540</v>
      </c>
      <c r="C126" s="156">
        <v>87215.039999999994</v>
      </c>
      <c r="D126" s="56"/>
      <c r="E126" s="167">
        <f>C126+D126</f>
        <v>87215.039999999994</v>
      </c>
    </row>
    <row r="127" spans="1:5" s="77" customFormat="1" ht="16.5" customHeight="1">
      <c r="A127" s="76" t="s">
        <v>586</v>
      </c>
      <c r="B127" s="42" t="s">
        <v>587</v>
      </c>
      <c r="C127" s="148">
        <f>C128</f>
        <v>134624.88</v>
      </c>
      <c r="D127" s="148">
        <f>D128</f>
        <v>0</v>
      </c>
      <c r="E127" s="30">
        <f>E128</f>
        <v>134624.88</v>
      </c>
    </row>
    <row r="128" spans="1:5" s="70" customFormat="1" ht="25.5" customHeight="1">
      <c r="A128" s="76" t="s">
        <v>588</v>
      </c>
      <c r="B128" s="42" t="s">
        <v>589</v>
      </c>
      <c r="C128" s="148">
        <v>134624.88</v>
      </c>
      <c r="D128" s="148"/>
      <c r="E128" s="30">
        <f>C128+D128</f>
        <v>134624.88</v>
      </c>
    </row>
    <row r="129" spans="1:5">
      <c r="A129" s="32" t="s">
        <v>253</v>
      </c>
      <c r="B129" s="24" t="s">
        <v>197</v>
      </c>
      <c r="C129" s="152">
        <f>C130</f>
        <v>4485440.3499999996</v>
      </c>
      <c r="D129" s="154">
        <f>D130</f>
        <v>3997730.94</v>
      </c>
      <c r="E129" s="254">
        <f>E130</f>
        <v>8483171.2899999991</v>
      </c>
    </row>
    <row r="130" spans="1:5" ht="20.25" customHeight="1">
      <c r="A130" s="34" t="s">
        <v>254</v>
      </c>
      <c r="B130" s="24" t="s">
        <v>198</v>
      </c>
      <c r="C130" s="152">
        <v>4485440.3499999996</v>
      </c>
      <c r="D130" s="267">
        <v>3997730.94</v>
      </c>
      <c r="E130" s="254">
        <f>C130+D130</f>
        <v>8483171.2899999991</v>
      </c>
    </row>
    <row r="131" spans="1:5" ht="29.25" customHeight="1">
      <c r="A131" s="10" t="s">
        <v>255</v>
      </c>
      <c r="B131" s="27" t="s">
        <v>285</v>
      </c>
      <c r="C131" s="158">
        <f>C132+C134+C136+C138</f>
        <v>89221597.200000003</v>
      </c>
      <c r="D131" s="158">
        <f>D132+D134+D136+D138</f>
        <v>-171.78</v>
      </c>
      <c r="E131" s="170">
        <f>E132+E134+E136+E138</f>
        <v>89221425.420000002</v>
      </c>
    </row>
    <row r="132" spans="1:5" ht="27.75" customHeight="1">
      <c r="A132" s="32" t="s">
        <v>304</v>
      </c>
      <c r="B132" s="28" t="s">
        <v>199</v>
      </c>
      <c r="C132" s="152">
        <f>C133</f>
        <v>2460811.44</v>
      </c>
      <c r="D132" s="154">
        <f>D133</f>
        <v>0</v>
      </c>
      <c r="E132" s="254">
        <f>E133</f>
        <v>2460811.44</v>
      </c>
    </row>
    <row r="133" spans="1:5" ht="30" customHeight="1">
      <c r="A133" s="34" t="s">
        <v>303</v>
      </c>
      <c r="B133" s="28" t="s">
        <v>200</v>
      </c>
      <c r="C133" s="152">
        <v>2460811.44</v>
      </c>
      <c r="D133" s="56"/>
      <c r="E133" s="254">
        <f>C133+D133</f>
        <v>2460811.44</v>
      </c>
    </row>
    <row r="134" spans="1:5" ht="53.25" customHeight="1">
      <c r="A134" s="26" t="s">
        <v>759</v>
      </c>
      <c r="B134" s="28" t="s">
        <v>286</v>
      </c>
      <c r="C134" s="152">
        <f>C135</f>
        <v>1869337.14</v>
      </c>
      <c r="D134" s="154">
        <f>D135</f>
        <v>0</v>
      </c>
      <c r="E134" s="254">
        <f>E135</f>
        <v>1869337.14</v>
      </c>
    </row>
    <row r="135" spans="1:5" ht="54" customHeight="1">
      <c r="A135" s="26" t="s">
        <v>760</v>
      </c>
      <c r="B135" s="28" t="s">
        <v>287</v>
      </c>
      <c r="C135" s="156">
        <v>1869337.14</v>
      </c>
      <c r="D135" s="56"/>
      <c r="E135" s="167">
        <f>C135+D135</f>
        <v>1869337.14</v>
      </c>
    </row>
    <row r="136" spans="1:5" ht="41.25" customHeight="1">
      <c r="A136" s="26" t="s">
        <v>761</v>
      </c>
      <c r="B136" s="28" t="s">
        <v>288</v>
      </c>
      <c r="C136" s="152">
        <f>C137</f>
        <v>398.12</v>
      </c>
      <c r="D136" s="154">
        <f>D137</f>
        <v>-171.78</v>
      </c>
      <c r="E136" s="254">
        <f>E137</f>
        <v>226.34</v>
      </c>
    </row>
    <row r="137" spans="1:5" ht="51.75" customHeight="1">
      <c r="A137" s="26" t="s">
        <v>762</v>
      </c>
      <c r="B137" s="28" t="s">
        <v>289</v>
      </c>
      <c r="C137" s="156">
        <v>398.12</v>
      </c>
      <c r="D137" s="279">
        <v>-171.78</v>
      </c>
      <c r="E137" s="167">
        <f>C137+D137</f>
        <v>226.34</v>
      </c>
    </row>
    <row r="138" spans="1:5">
      <c r="A138" s="26" t="s">
        <v>763</v>
      </c>
      <c r="B138" s="28" t="s">
        <v>201</v>
      </c>
      <c r="C138" s="156">
        <f>C139</f>
        <v>84891050.5</v>
      </c>
      <c r="D138" s="156">
        <f>D139</f>
        <v>0</v>
      </c>
      <c r="E138" s="167">
        <f>E139</f>
        <v>84891050.5</v>
      </c>
    </row>
    <row r="139" spans="1:5" ht="22.5" customHeight="1">
      <c r="A139" s="26" t="s">
        <v>764</v>
      </c>
      <c r="B139" s="28" t="s">
        <v>202</v>
      </c>
      <c r="C139" s="156">
        <v>84891050.5</v>
      </c>
      <c r="D139" s="56"/>
      <c r="E139" s="167">
        <f>C139+D139</f>
        <v>84891050.5</v>
      </c>
    </row>
    <row r="140" spans="1:5">
      <c r="A140" s="21" t="s">
        <v>324</v>
      </c>
      <c r="B140" s="22" t="s">
        <v>325</v>
      </c>
      <c r="C140" s="158">
        <f>C143+C145+C147+C141</f>
        <v>8245531.9199999999</v>
      </c>
      <c r="D140" s="158">
        <f>D143+D145+D147+D141</f>
        <v>74400</v>
      </c>
      <c r="E140" s="170">
        <f>E143+E145+E147+E141</f>
        <v>8319931.9199999999</v>
      </c>
    </row>
    <row r="141" spans="1:5" s="274" customFormat="1" ht="51.75" customHeight="1">
      <c r="A141" s="271" t="s">
        <v>792</v>
      </c>
      <c r="B141" s="20" t="s">
        <v>793</v>
      </c>
      <c r="C141" s="156">
        <f>C142</f>
        <v>0</v>
      </c>
      <c r="D141" s="156">
        <f>D142</f>
        <v>74400</v>
      </c>
      <c r="E141" s="167">
        <f>E142</f>
        <v>74400</v>
      </c>
    </row>
    <row r="142" spans="1:5" s="274" customFormat="1" ht="54" customHeight="1">
      <c r="A142" s="273" t="s">
        <v>794</v>
      </c>
      <c r="B142" s="20" t="s">
        <v>795</v>
      </c>
      <c r="C142" s="156"/>
      <c r="D142" s="156">
        <v>74400</v>
      </c>
      <c r="E142" s="167">
        <f>C142+D142</f>
        <v>74400</v>
      </c>
    </row>
    <row r="143" spans="1:5" ht="65.25" customHeight="1">
      <c r="A143" s="62" t="s">
        <v>758</v>
      </c>
      <c r="B143" s="20" t="s">
        <v>768</v>
      </c>
      <c r="C143" s="156">
        <f>C144</f>
        <v>284711.24</v>
      </c>
      <c r="D143" s="156">
        <f>D144</f>
        <v>0</v>
      </c>
      <c r="E143" s="167">
        <f>E144</f>
        <v>284711.24</v>
      </c>
    </row>
    <row r="144" spans="1:5" s="219" customFormat="1" ht="66" customHeight="1">
      <c r="A144" s="62" t="s">
        <v>771</v>
      </c>
      <c r="B144" s="20" t="s">
        <v>769</v>
      </c>
      <c r="C144" s="156">
        <v>284711.24</v>
      </c>
      <c r="D144" s="156"/>
      <c r="E144" s="167">
        <f>C144+D144</f>
        <v>284711.24</v>
      </c>
    </row>
    <row r="145" spans="1:5" s="194" customFormat="1" ht="93" customHeight="1">
      <c r="A145" s="62" t="s">
        <v>326</v>
      </c>
      <c r="B145" s="17" t="s">
        <v>705</v>
      </c>
      <c r="C145" s="156">
        <f>C146</f>
        <v>4140360</v>
      </c>
      <c r="D145" s="156">
        <f>D146</f>
        <v>0</v>
      </c>
      <c r="E145" s="167">
        <f>E146</f>
        <v>4140360</v>
      </c>
    </row>
    <row r="146" spans="1:5" s="194" customFormat="1" ht="91.5" customHeight="1">
      <c r="A146" s="62" t="s">
        <v>765</v>
      </c>
      <c r="B146" s="17" t="s">
        <v>755</v>
      </c>
      <c r="C146" s="156">
        <v>4140360</v>
      </c>
      <c r="D146" s="156"/>
      <c r="E146" s="167">
        <f>C146+D146</f>
        <v>4140360</v>
      </c>
    </row>
    <row r="147" spans="1:5" s="219" customFormat="1" ht="55.5" customHeight="1">
      <c r="A147" s="62" t="s">
        <v>770</v>
      </c>
      <c r="B147" s="20" t="s">
        <v>767</v>
      </c>
      <c r="C147" s="156">
        <f>C148</f>
        <v>3820460.68</v>
      </c>
      <c r="D147" s="156">
        <f>D148</f>
        <v>0</v>
      </c>
      <c r="E147" s="167">
        <f>E148</f>
        <v>3820460.68</v>
      </c>
    </row>
    <row r="148" spans="1:5" s="219" customFormat="1" ht="55.5" customHeight="1">
      <c r="A148" s="62" t="s">
        <v>766</v>
      </c>
      <c r="B148" s="20" t="s">
        <v>772</v>
      </c>
      <c r="C148" s="156">
        <v>3820460.68</v>
      </c>
      <c r="D148" s="156"/>
      <c r="E148" s="167">
        <f>C148+D148</f>
        <v>3820460.68</v>
      </c>
    </row>
    <row r="149" spans="1:5" s="178" customFormat="1" ht="40.5" customHeight="1">
      <c r="A149" s="188" t="s">
        <v>667</v>
      </c>
      <c r="B149" s="189" t="s">
        <v>668</v>
      </c>
      <c r="C149" s="29">
        <f t="shared" ref="C149:E150" si="14">C150</f>
        <v>-72473.94</v>
      </c>
      <c r="D149" s="29">
        <f t="shared" si="14"/>
        <v>0</v>
      </c>
      <c r="E149" s="29">
        <f t="shared" si="14"/>
        <v>-72473.94</v>
      </c>
    </row>
    <row r="150" spans="1:5" s="178" customFormat="1" ht="39" customHeight="1">
      <c r="A150" s="190" t="s">
        <v>669</v>
      </c>
      <c r="B150" s="168" t="s">
        <v>670</v>
      </c>
      <c r="C150" s="30">
        <f t="shared" si="14"/>
        <v>-72473.94</v>
      </c>
      <c r="D150" s="30">
        <f t="shared" si="14"/>
        <v>0</v>
      </c>
      <c r="E150" s="30">
        <f t="shared" si="14"/>
        <v>-72473.94</v>
      </c>
    </row>
    <row r="151" spans="1:5" s="178" customFormat="1" ht="53.25" customHeight="1">
      <c r="A151" s="62" t="s">
        <v>671</v>
      </c>
      <c r="B151" s="168" t="s">
        <v>754</v>
      </c>
      <c r="C151" s="30">
        <v>-72473.94</v>
      </c>
      <c r="D151" s="30"/>
      <c r="E151" s="167">
        <f>C151+D151</f>
        <v>-72473.94</v>
      </c>
    </row>
    <row r="152" spans="1:5">
      <c r="A152" s="11"/>
      <c r="B152" s="3" t="s">
        <v>203</v>
      </c>
      <c r="C152" s="155">
        <f>C17+C113</f>
        <v>292294509.65999997</v>
      </c>
      <c r="D152" s="209">
        <f>D17+D113</f>
        <v>4071959.16</v>
      </c>
      <c r="E152" s="286">
        <f>E17+E113</f>
        <v>296366468.82000005</v>
      </c>
    </row>
  </sheetData>
  <mergeCells count="14">
    <mergeCell ref="A11:C11"/>
    <mergeCell ref="A12:E12"/>
    <mergeCell ref="A13:E13"/>
    <mergeCell ref="B15:E15"/>
    <mergeCell ref="B1:E1"/>
    <mergeCell ref="B2:E2"/>
    <mergeCell ref="B3:E3"/>
    <mergeCell ref="B4:E4"/>
    <mergeCell ref="B5:E5"/>
    <mergeCell ref="B6:E6"/>
    <mergeCell ref="B7:E7"/>
    <mergeCell ref="B8:E8"/>
    <mergeCell ref="B9:E9"/>
    <mergeCell ref="B10:E10"/>
  </mergeCells>
  <pageMargins left="0.51181102362204722" right="0.31496062992125984" top="0.35433070866141736" bottom="0.35433070866141736" header="0" footer="0"/>
  <pageSetup paperSize="9" scale="75" orientation="portrait" r:id="rId1"/>
</worksheet>
</file>

<file path=xl/worksheets/sheet2.xml><?xml version="1.0" encoding="utf-8"?>
<worksheet xmlns="http://schemas.openxmlformats.org/spreadsheetml/2006/main" xmlns:r="http://schemas.openxmlformats.org/officeDocument/2006/relationships">
  <dimension ref="A1:H41"/>
  <sheetViews>
    <sheetView view="pageBreakPreview" topLeftCell="A8" zoomScaleSheetLayoutView="100" workbookViewId="0">
      <selection activeCell="A17" sqref="A17:E41"/>
    </sheetView>
  </sheetViews>
  <sheetFormatPr defaultRowHeight="15"/>
  <cols>
    <col min="1" max="1" width="24.7109375" customWidth="1"/>
    <col min="2" max="2" width="22.28515625" customWidth="1"/>
    <col min="3" max="3" width="14.7109375" customWidth="1"/>
    <col min="4" max="5" width="14" customWidth="1"/>
    <col min="6" max="8" width="9.140625" hidden="1" customWidth="1"/>
    <col min="9" max="9" width="9.140625" customWidth="1"/>
  </cols>
  <sheetData>
    <row r="1" spans="1:5" s="144" customFormat="1" ht="15.75">
      <c r="A1" s="308" t="s">
        <v>138</v>
      </c>
      <c r="B1" s="309"/>
      <c r="C1" s="309"/>
      <c r="D1" s="309"/>
      <c r="E1" s="309"/>
    </row>
    <row r="2" spans="1:5" s="144" customFormat="1" ht="15.75">
      <c r="A2" s="308" t="s">
        <v>204</v>
      </c>
      <c r="B2" s="309"/>
      <c r="C2" s="309"/>
      <c r="D2" s="309"/>
      <c r="E2" s="309"/>
    </row>
    <row r="3" spans="1:5" s="144" customFormat="1" ht="15.75">
      <c r="A3" s="12"/>
      <c r="B3" s="308" t="s">
        <v>1</v>
      </c>
      <c r="C3" s="308"/>
      <c r="D3" s="308"/>
      <c r="E3" s="308"/>
    </row>
    <row r="4" spans="1:5" s="144" customFormat="1" ht="15.75">
      <c r="A4" s="13"/>
      <c r="B4" s="308" t="s">
        <v>2</v>
      </c>
      <c r="C4" s="308"/>
      <c r="D4" s="308"/>
      <c r="E4" s="308"/>
    </row>
    <row r="5" spans="1:5" s="144" customFormat="1" ht="15.75">
      <c r="A5" s="14"/>
      <c r="B5" s="308" t="s">
        <v>811</v>
      </c>
      <c r="C5" s="308"/>
      <c r="D5" s="308"/>
      <c r="E5" s="308"/>
    </row>
    <row r="6" spans="1:5" ht="15.75">
      <c r="A6" s="308" t="s">
        <v>235</v>
      </c>
      <c r="B6" s="309"/>
      <c r="C6" s="309"/>
      <c r="D6" s="309"/>
      <c r="E6" s="309"/>
    </row>
    <row r="7" spans="1:5" ht="15.75">
      <c r="A7" s="308" t="s">
        <v>204</v>
      </c>
      <c r="B7" s="309"/>
      <c r="C7" s="309"/>
      <c r="D7" s="309"/>
      <c r="E7" s="309"/>
    </row>
    <row r="8" spans="1:5" ht="15.75">
      <c r="A8" s="12"/>
      <c r="B8" s="308" t="s">
        <v>1</v>
      </c>
      <c r="C8" s="308"/>
      <c r="D8" s="308"/>
      <c r="E8" s="308"/>
    </row>
    <row r="9" spans="1:5" ht="15.75">
      <c r="A9" s="13"/>
      <c r="B9" s="308" t="s">
        <v>2</v>
      </c>
      <c r="C9" s="308"/>
      <c r="D9" s="308"/>
      <c r="E9" s="308"/>
    </row>
    <row r="10" spans="1:5" ht="15.75">
      <c r="A10" s="14"/>
      <c r="B10" s="308" t="s">
        <v>638</v>
      </c>
      <c r="C10" s="308"/>
      <c r="D10" s="308"/>
      <c r="E10" s="308"/>
    </row>
    <row r="11" spans="1:5" ht="15.75">
      <c r="A11" s="14"/>
      <c r="B11" s="16"/>
      <c r="C11" s="16"/>
      <c r="D11" s="16"/>
      <c r="E11" s="16"/>
    </row>
    <row r="12" spans="1:5" ht="15.75" customHeight="1">
      <c r="A12" s="310" t="s">
        <v>206</v>
      </c>
      <c r="B12" s="310"/>
      <c r="C12" s="310"/>
      <c r="D12" s="310"/>
      <c r="E12" s="310"/>
    </row>
    <row r="13" spans="1:5" ht="10.5" customHeight="1">
      <c r="A13" s="310" t="s">
        <v>463</v>
      </c>
      <c r="B13" s="310"/>
      <c r="C13" s="310"/>
      <c r="D13" s="310"/>
      <c r="E13" s="310"/>
    </row>
    <row r="14" spans="1:5" ht="8.25" customHeight="1">
      <c r="A14" s="310"/>
      <c r="B14" s="310"/>
      <c r="C14" s="310"/>
      <c r="D14" s="310"/>
      <c r="E14" s="310"/>
    </row>
    <row r="15" spans="1:5" ht="15.75" customHeight="1">
      <c r="A15" s="310" t="s">
        <v>464</v>
      </c>
      <c r="B15" s="310"/>
      <c r="C15" s="310"/>
      <c r="D15" s="310"/>
      <c r="E15" s="310"/>
    </row>
    <row r="16" spans="1:5" ht="15" customHeight="1">
      <c r="A16" s="306" t="s">
        <v>259</v>
      </c>
      <c r="B16" s="315"/>
      <c r="C16" s="315"/>
      <c r="D16" s="315"/>
      <c r="E16" s="315"/>
    </row>
    <row r="17" spans="1:5" ht="15" customHeight="1">
      <c r="A17" s="316" t="s">
        <v>207</v>
      </c>
      <c r="B17" s="316" t="s">
        <v>208</v>
      </c>
      <c r="C17" s="174" t="s">
        <v>327</v>
      </c>
      <c r="D17" s="174" t="s">
        <v>410</v>
      </c>
      <c r="E17" s="317" t="s">
        <v>688</v>
      </c>
    </row>
    <row r="18" spans="1:5" ht="23.25" customHeight="1">
      <c r="A18" s="316"/>
      <c r="B18" s="316"/>
      <c r="C18" s="175"/>
      <c r="D18" s="175"/>
      <c r="E18" s="318"/>
    </row>
    <row r="19" spans="1:5" ht="15" customHeight="1">
      <c r="A19" s="311" t="s">
        <v>209</v>
      </c>
      <c r="B19" s="312" t="s">
        <v>210</v>
      </c>
      <c r="C19" s="313">
        <f>C21+C33</f>
        <v>14254525.350000024</v>
      </c>
      <c r="D19" s="314">
        <f>D21</f>
        <v>0</v>
      </c>
      <c r="E19" s="314">
        <f>E21</f>
        <v>0</v>
      </c>
    </row>
    <row r="20" spans="1:5" ht="24.75" customHeight="1">
      <c r="A20" s="311"/>
      <c r="B20" s="312"/>
      <c r="C20" s="313"/>
      <c r="D20" s="314"/>
      <c r="E20" s="314"/>
    </row>
    <row r="21" spans="1:5" ht="15" customHeight="1">
      <c r="A21" s="311" t="s">
        <v>211</v>
      </c>
      <c r="B21" s="312" t="s">
        <v>212</v>
      </c>
      <c r="C21" s="313">
        <f>C23+C28</f>
        <v>14254525.350000024</v>
      </c>
      <c r="D21" s="314">
        <f>D23+D28</f>
        <v>0</v>
      </c>
      <c r="E21" s="314">
        <f>E23+E28</f>
        <v>0</v>
      </c>
    </row>
    <row r="22" spans="1:5">
      <c r="A22" s="311"/>
      <c r="B22" s="312"/>
      <c r="C22" s="313"/>
      <c r="D22" s="314"/>
      <c r="E22" s="314"/>
    </row>
    <row r="23" spans="1:5" ht="25.5">
      <c r="A23" s="179" t="s">
        <v>213</v>
      </c>
      <c r="B23" s="15" t="s">
        <v>214</v>
      </c>
      <c r="C23" s="176">
        <f>C24</f>
        <v>-296605268.81999999</v>
      </c>
      <c r="D23" s="250">
        <f>D24</f>
        <v>-256588685.44999999</v>
      </c>
      <c r="E23" s="250">
        <f t="shared" ref="D23:E25" si="0">E24</f>
        <v>-304325700.31999999</v>
      </c>
    </row>
    <row r="24" spans="1:5" ht="38.25">
      <c r="A24" s="179" t="s">
        <v>215</v>
      </c>
      <c r="B24" s="15" t="s">
        <v>216</v>
      </c>
      <c r="C24" s="176">
        <f>C25</f>
        <v>-296605268.81999999</v>
      </c>
      <c r="D24" s="250">
        <f t="shared" si="0"/>
        <v>-256588685.44999999</v>
      </c>
      <c r="E24" s="250">
        <f t="shared" si="0"/>
        <v>-304325700.31999999</v>
      </c>
    </row>
    <row r="25" spans="1:5" ht="38.25">
      <c r="A25" s="179" t="s">
        <v>217</v>
      </c>
      <c r="B25" s="15" t="s">
        <v>218</v>
      </c>
      <c r="C25" s="176">
        <f>C26</f>
        <v>-296605268.81999999</v>
      </c>
      <c r="D25" s="250">
        <f t="shared" si="0"/>
        <v>-256588685.44999999</v>
      </c>
      <c r="E25" s="250">
        <f t="shared" si="0"/>
        <v>-304325700.31999999</v>
      </c>
    </row>
    <row r="26" spans="1:5" ht="15" customHeight="1">
      <c r="A26" s="316" t="s">
        <v>219</v>
      </c>
      <c r="B26" s="319" t="s">
        <v>220</v>
      </c>
      <c r="C26" s="320">
        <v>-296605268.81999999</v>
      </c>
      <c r="D26" s="322">
        <v>-256588685.44999999</v>
      </c>
      <c r="E26" s="320">
        <v>-304325700.31999999</v>
      </c>
    </row>
    <row r="27" spans="1:5" ht="24.75" customHeight="1">
      <c r="A27" s="316"/>
      <c r="B27" s="319"/>
      <c r="C27" s="321"/>
      <c r="D27" s="322"/>
      <c r="E27" s="321"/>
    </row>
    <row r="28" spans="1:5" ht="25.5">
      <c r="A28" s="179" t="s">
        <v>221</v>
      </c>
      <c r="B28" s="15" t="s">
        <v>222</v>
      </c>
      <c r="C28" s="176">
        <f t="shared" ref="C28:E30" si="1">C29</f>
        <v>310859794.17000002</v>
      </c>
      <c r="D28" s="250">
        <f t="shared" si="1"/>
        <v>256588685.44999999</v>
      </c>
      <c r="E28" s="250">
        <f t="shared" si="1"/>
        <v>304325700.31999999</v>
      </c>
    </row>
    <row r="29" spans="1:5" ht="38.25">
      <c r="A29" s="179" t="s">
        <v>223</v>
      </c>
      <c r="B29" s="15" t="s">
        <v>224</v>
      </c>
      <c r="C29" s="176">
        <f t="shared" si="1"/>
        <v>310859794.17000002</v>
      </c>
      <c r="D29" s="250">
        <f t="shared" si="1"/>
        <v>256588685.44999999</v>
      </c>
      <c r="E29" s="250">
        <f t="shared" si="1"/>
        <v>304325700.31999999</v>
      </c>
    </row>
    <row r="30" spans="1:5" ht="38.25">
      <c r="A30" s="179" t="s">
        <v>225</v>
      </c>
      <c r="B30" s="15" t="s">
        <v>226</v>
      </c>
      <c r="C30" s="176">
        <f t="shared" si="1"/>
        <v>310859794.17000002</v>
      </c>
      <c r="D30" s="250">
        <f>D31</f>
        <v>256588685.44999999</v>
      </c>
      <c r="E30" s="250">
        <f>E31</f>
        <v>304325700.31999999</v>
      </c>
    </row>
    <row r="31" spans="1:5" ht="15" customHeight="1">
      <c r="A31" s="323" t="s">
        <v>227</v>
      </c>
      <c r="B31" s="325" t="s">
        <v>228</v>
      </c>
      <c r="C31" s="320">
        <v>310859794.17000002</v>
      </c>
      <c r="D31" s="322">
        <v>256588685.44999999</v>
      </c>
      <c r="E31" s="320">
        <v>304325700.31999999</v>
      </c>
    </row>
    <row r="32" spans="1:5">
      <c r="A32" s="324"/>
      <c r="B32" s="326"/>
      <c r="C32" s="321"/>
      <c r="D32" s="322"/>
      <c r="E32" s="321"/>
    </row>
    <row r="33" spans="1:5" ht="51">
      <c r="A33" s="180" t="s">
        <v>672</v>
      </c>
      <c r="B33" s="191" t="s">
        <v>673</v>
      </c>
      <c r="C33" s="192">
        <f>C34</f>
        <v>0</v>
      </c>
      <c r="D33" s="192">
        <f>D34</f>
        <v>0</v>
      </c>
      <c r="E33" s="192">
        <f>E34</f>
        <v>0</v>
      </c>
    </row>
    <row r="34" spans="1:5" ht="51">
      <c r="A34" s="172" t="s">
        <v>674</v>
      </c>
      <c r="B34" s="184" t="s">
        <v>675</v>
      </c>
      <c r="C34" s="192">
        <f>C39+C35</f>
        <v>0</v>
      </c>
      <c r="D34" s="192">
        <f>D39+D35</f>
        <v>0</v>
      </c>
      <c r="E34" s="192">
        <f>E39+E35</f>
        <v>0</v>
      </c>
    </row>
    <row r="35" spans="1:5" ht="51">
      <c r="A35" s="173" t="s">
        <v>674</v>
      </c>
      <c r="B35" s="183" t="s">
        <v>676</v>
      </c>
      <c r="C35" s="177">
        <f>C36</f>
        <v>-238800</v>
      </c>
      <c r="D35" s="177">
        <f t="shared" ref="D35:E37" si="2">D36</f>
        <v>0</v>
      </c>
      <c r="E35" s="176">
        <f t="shared" si="2"/>
        <v>0</v>
      </c>
    </row>
    <row r="36" spans="1:5" ht="89.25">
      <c r="A36" s="173" t="s">
        <v>677</v>
      </c>
      <c r="B36" s="183" t="s">
        <v>678</v>
      </c>
      <c r="C36" s="177">
        <f>C37</f>
        <v>-238800</v>
      </c>
      <c r="D36" s="177">
        <f t="shared" si="2"/>
        <v>0</v>
      </c>
      <c r="E36" s="176">
        <f t="shared" si="2"/>
        <v>0</v>
      </c>
    </row>
    <row r="37" spans="1:5" ht="114.75">
      <c r="A37" s="173" t="s">
        <v>679</v>
      </c>
      <c r="B37" s="183" t="s">
        <v>680</v>
      </c>
      <c r="C37" s="177">
        <f>C38</f>
        <v>-238800</v>
      </c>
      <c r="D37" s="177">
        <f t="shared" si="2"/>
        <v>0</v>
      </c>
      <c r="E37" s="176">
        <f t="shared" si="2"/>
        <v>0</v>
      </c>
    </row>
    <row r="38" spans="1:5" ht="114.75">
      <c r="A38" s="249" t="s">
        <v>681</v>
      </c>
      <c r="B38" s="251" t="s">
        <v>680</v>
      </c>
      <c r="C38" s="250">
        <v>-238800</v>
      </c>
      <c r="D38" s="250"/>
      <c r="E38" s="250"/>
    </row>
    <row r="39" spans="1:5" ht="63.75">
      <c r="A39" s="173" t="s">
        <v>682</v>
      </c>
      <c r="B39" s="183" t="s">
        <v>683</v>
      </c>
      <c r="C39" s="177">
        <f t="shared" ref="C39:E40" si="3">C40</f>
        <v>238800</v>
      </c>
      <c r="D39" s="177">
        <f t="shared" si="3"/>
        <v>0</v>
      </c>
      <c r="E39" s="176">
        <f t="shared" si="3"/>
        <v>0</v>
      </c>
    </row>
    <row r="40" spans="1:5" ht="89.25">
      <c r="A40" s="173" t="s">
        <v>684</v>
      </c>
      <c r="B40" s="183" t="s">
        <v>685</v>
      </c>
      <c r="C40" s="177">
        <f t="shared" si="3"/>
        <v>238800</v>
      </c>
      <c r="D40" s="177">
        <f t="shared" si="3"/>
        <v>0</v>
      </c>
      <c r="E40" s="176">
        <f t="shared" si="3"/>
        <v>0</v>
      </c>
    </row>
    <row r="41" spans="1:5" ht="114.75">
      <c r="A41" s="173" t="s">
        <v>686</v>
      </c>
      <c r="B41" s="183" t="s">
        <v>687</v>
      </c>
      <c r="C41" s="177">
        <v>238800</v>
      </c>
      <c r="D41" s="177"/>
      <c r="E41" s="176"/>
    </row>
  </sheetData>
  <mergeCells count="37">
    <mergeCell ref="A31:A32"/>
    <mergeCell ref="B31:B32"/>
    <mergeCell ref="C31:C32"/>
    <mergeCell ref="D31:D32"/>
    <mergeCell ref="E31:E32"/>
    <mergeCell ref="A21:A22"/>
    <mergeCell ref="B21:B22"/>
    <mergeCell ref="C21:C22"/>
    <mergeCell ref="D21:D22"/>
    <mergeCell ref="E21:E22"/>
    <mergeCell ref="A26:A27"/>
    <mergeCell ref="B26:B27"/>
    <mergeCell ref="C26:C27"/>
    <mergeCell ref="D26:D27"/>
    <mergeCell ref="E26:E27"/>
    <mergeCell ref="A15:E15"/>
    <mergeCell ref="A16:E16"/>
    <mergeCell ref="A17:A18"/>
    <mergeCell ref="B17:B18"/>
    <mergeCell ref="E17:E18"/>
    <mergeCell ref="A19:A20"/>
    <mergeCell ref="B19:B20"/>
    <mergeCell ref="C19:C20"/>
    <mergeCell ref="D19:D20"/>
    <mergeCell ref="E19:E20"/>
    <mergeCell ref="A13:E14"/>
    <mergeCell ref="A6:E6"/>
    <mergeCell ref="A7:E7"/>
    <mergeCell ref="B8:E8"/>
    <mergeCell ref="B9:E9"/>
    <mergeCell ref="B10:E10"/>
    <mergeCell ref="A12:E12"/>
    <mergeCell ref="A1:E1"/>
    <mergeCell ref="A2:E2"/>
    <mergeCell ref="B3:E3"/>
    <mergeCell ref="B4:E4"/>
    <mergeCell ref="B5:E5"/>
  </mergeCells>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dimension ref="A1:G321"/>
  <sheetViews>
    <sheetView view="pageBreakPreview" topLeftCell="A309" zoomScaleSheetLayoutView="100" workbookViewId="0">
      <selection activeCell="B46" sqref="B46:C46"/>
    </sheetView>
  </sheetViews>
  <sheetFormatPr defaultRowHeight="15"/>
  <cols>
    <col min="1" max="1" width="63.7109375" customWidth="1"/>
    <col min="2" max="2" width="7.85546875" customWidth="1"/>
    <col min="3" max="3" width="3.85546875" customWidth="1"/>
    <col min="4" max="4" width="5.42578125" customWidth="1"/>
    <col min="5" max="5" width="15.140625" customWidth="1"/>
    <col min="6" max="6" width="13.85546875" customWidth="1"/>
    <col min="7" max="7" width="16.42578125" customWidth="1"/>
  </cols>
  <sheetData>
    <row r="1" spans="1:7" s="144" customFormat="1" ht="15.75">
      <c r="A1" s="333" t="s">
        <v>242</v>
      </c>
      <c r="B1" s="333"/>
      <c r="C1" s="333"/>
      <c r="D1" s="333"/>
      <c r="E1" s="333"/>
      <c r="F1" s="333"/>
      <c r="G1" s="333"/>
    </row>
    <row r="2" spans="1:7" s="144" customFormat="1" ht="15.75">
      <c r="A2" s="333" t="s">
        <v>0</v>
      </c>
      <c r="B2" s="333"/>
      <c r="C2" s="333"/>
      <c r="D2" s="333"/>
      <c r="E2" s="333"/>
      <c r="F2" s="333"/>
      <c r="G2" s="333"/>
    </row>
    <row r="3" spans="1:7" s="144" customFormat="1" ht="15.75">
      <c r="A3" s="334"/>
      <c r="B3" s="334"/>
      <c r="C3" s="333" t="s">
        <v>1</v>
      </c>
      <c r="D3" s="333"/>
      <c r="E3" s="333"/>
      <c r="F3" s="333"/>
      <c r="G3" s="333"/>
    </row>
    <row r="4" spans="1:7" s="144" customFormat="1" ht="15.75">
      <c r="A4" s="334"/>
      <c r="B4" s="334"/>
      <c r="C4" s="333" t="s">
        <v>2</v>
      </c>
      <c r="D4" s="333"/>
      <c r="E4" s="333"/>
      <c r="F4" s="333"/>
      <c r="G4" s="333"/>
    </row>
    <row r="5" spans="1:7" s="144" customFormat="1" ht="15.75">
      <c r="A5" s="333" t="s">
        <v>811</v>
      </c>
      <c r="B5" s="333"/>
      <c r="C5" s="333"/>
      <c r="D5" s="333"/>
      <c r="E5" s="333"/>
      <c r="F5" s="333"/>
      <c r="G5" s="333"/>
    </row>
    <row r="6" spans="1:7" ht="15.75" customHeight="1">
      <c r="A6" s="333" t="s">
        <v>205</v>
      </c>
      <c r="B6" s="333"/>
      <c r="C6" s="333"/>
      <c r="D6" s="333"/>
      <c r="E6" s="333"/>
      <c r="F6" s="333"/>
      <c r="G6" s="333"/>
    </row>
    <row r="7" spans="1:7" ht="15.75" customHeight="1">
      <c r="A7" s="333" t="s">
        <v>0</v>
      </c>
      <c r="B7" s="333"/>
      <c r="C7" s="333"/>
      <c r="D7" s="333"/>
      <c r="E7" s="333"/>
      <c r="F7" s="333"/>
      <c r="G7" s="333"/>
    </row>
    <row r="8" spans="1:7" ht="15.75" customHeight="1">
      <c r="A8" s="334"/>
      <c r="B8" s="334"/>
      <c r="C8" s="333" t="s">
        <v>1</v>
      </c>
      <c r="D8" s="333"/>
      <c r="E8" s="333"/>
      <c r="F8" s="333"/>
      <c r="G8" s="333"/>
    </row>
    <row r="9" spans="1:7" ht="15.75" customHeight="1">
      <c r="A9" s="334"/>
      <c r="B9" s="334"/>
      <c r="C9" s="333" t="s">
        <v>2</v>
      </c>
      <c r="D9" s="333"/>
      <c r="E9" s="333"/>
      <c r="F9" s="333"/>
      <c r="G9" s="333"/>
    </row>
    <row r="10" spans="1:7" ht="15.75" customHeight="1">
      <c r="A10" s="333" t="s">
        <v>638</v>
      </c>
      <c r="B10" s="333"/>
      <c r="C10" s="333"/>
      <c r="D10" s="333"/>
      <c r="E10" s="333"/>
      <c r="F10" s="333"/>
      <c r="G10" s="333"/>
    </row>
    <row r="11" spans="1:7">
      <c r="A11" s="340"/>
      <c r="B11" s="340"/>
      <c r="D11" s="340"/>
      <c r="E11" s="340"/>
    </row>
    <row r="12" spans="1:7" ht="15.75" customHeight="1">
      <c r="A12" s="337" t="s">
        <v>8</v>
      </c>
      <c r="B12" s="337"/>
      <c r="C12" s="337"/>
      <c r="D12" s="337"/>
      <c r="E12" s="337"/>
    </row>
    <row r="13" spans="1:7" ht="16.5" customHeight="1">
      <c r="A13" s="337" t="s">
        <v>17</v>
      </c>
      <c r="B13" s="337"/>
      <c r="C13" s="337"/>
      <c r="D13" s="337"/>
      <c r="E13" s="337"/>
    </row>
    <row r="14" spans="1:7" ht="16.5" customHeight="1">
      <c r="A14" s="337" t="s">
        <v>18</v>
      </c>
      <c r="B14" s="337"/>
      <c r="C14" s="337"/>
      <c r="D14" s="337"/>
      <c r="E14" s="337"/>
    </row>
    <row r="15" spans="1:7" ht="48.75" customHeight="1">
      <c r="A15" s="337" t="s">
        <v>465</v>
      </c>
      <c r="B15" s="337"/>
      <c r="C15" s="337"/>
      <c r="D15" s="337"/>
      <c r="E15" s="337"/>
    </row>
    <row r="16" spans="1:7" ht="16.5">
      <c r="A16" s="339"/>
      <c r="B16" s="339"/>
      <c r="C16" s="339"/>
      <c r="D16" s="339"/>
      <c r="E16" s="339"/>
    </row>
    <row r="17" spans="1:7" ht="16.5">
      <c r="A17" s="338" t="s">
        <v>246</v>
      </c>
      <c r="B17" s="338"/>
      <c r="C17" s="338"/>
      <c r="D17" s="338"/>
      <c r="E17" s="338"/>
      <c r="F17" s="338"/>
      <c r="G17" s="338"/>
    </row>
    <row r="18" spans="1:7" ht="15" customHeight="1">
      <c r="A18" s="332" t="s">
        <v>9</v>
      </c>
      <c r="B18" s="332" t="s">
        <v>10</v>
      </c>
      <c r="C18" s="332"/>
      <c r="D18" s="341" t="s">
        <v>11</v>
      </c>
      <c r="E18" s="335" t="s">
        <v>462</v>
      </c>
      <c r="F18" s="335" t="s">
        <v>660</v>
      </c>
      <c r="G18" s="335" t="s">
        <v>462</v>
      </c>
    </row>
    <row r="19" spans="1:7" ht="30" customHeight="1">
      <c r="A19" s="332"/>
      <c r="B19" s="332"/>
      <c r="C19" s="332"/>
      <c r="D19" s="341"/>
      <c r="E19" s="336"/>
      <c r="F19" s="336"/>
      <c r="G19" s="336"/>
    </row>
    <row r="20" spans="1:7" ht="28.5" customHeight="1">
      <c r="A20" s="248" t="s">
        <v>368</v>
      </c>
      <c r="B20" s="332">
        <v>2100000000</v>
      </c>
      <c r="C20" s="332"/>
      <c r="D20" s="72"/>
      <c r="E20" s="29">
        <f>E21+E35+E50+E55+E81+E89+E101+E106+E111</f>
        <v>178546127.73999998</v>
      </c>
      <c r="F20" s="29">
        <f>F21+F35+F50+F55+F81+F89+F101+F106+F111</f>
        <v>3997730.94</v>
      </c>
      <c r="G20" s="29">
        <f>G21+G35+G50+G55+G81+G89+G101+G106+G111</f>
        <v>182543858.67999998</v>
      </c>
    </row>
    <row r="21" spans="1:7">
      <c r="A21" s="248" t="s">
        <v>74</v>
      </c>
      <c r="B21" s="332">
        <v>2110000000</v>
      </c>
      <c r="C21" s="332"/>
      <c r="D21" s="71"/>
      <c r="E21" s="29">
        <f>E22+E29+E32</f>
        <v>16004952.24</v>
      </c>
      <c r="F21" s="29">
        <f>F22+F29+F32</f>
        <v>3997730.94</v>
      </c>
      <c r="G21" s="29">
        <f>G22+G29+G32</f>
        <v>20002683.18</v>
      </c>
    </row>
    <row r="22" spans="1:7" ht="25.5">
      <c r="A22" s="241" t="s">
        <v>75</v>
      </c>
      <c r="B22" s="331">
        <v>2110100000</v>
      </c>
      <c r="C22" s="331"/>
      <c r="D22" s="72"/>
      <c r="E22" s="30">
        <f>E25+E26+E27+E28+E23+E24</f>
        <v>15839571.120000001</v>
      </c>
      <c r="F22" s="30">
        <f t="shared" ref="F22:G22" si="0">F25+F26+F27+F28+F23+F24</f>
        <v>0</v>
      </c>
      <c r="G22" s="30">
        <f t="shared" si="0"/>
        <v>15839571.120000001</v>
      </c>
    </row>
    <row r="23" spans="1:7" s="285" customFormat="1" ht="43.5" customHeight="1">
      <c r="A23" s="8" t="s">
        <v>806</v>
      </c>
      <c r="B23" s="327" t="s">
        <v>807</v>
      </c>
      <c r="C23" s="328"/>
      <c r="D23" s="284">
        <v>200</v>
      </c>
      <c r="E23" s="30"/>
      <c r="F23" s="30">
        <v>440191.57</v>
      </c>
      <c r="G23" s="30">
        <f>E23+F23</f>
        <v>440191.57</v>
      </c>
    </row>
    <row r="24" spans="1:7" s="296" customFormat="1" ht="44.25" customHeight="1">
      <c r="A24" s="8" t="s">
        <v>808</v>
      </c>
      <c r="B24" s="327" t="s">
        <v>807</v>
      </c>
      <c r="C24" s="328"/>
      <c r="D24" s="295">
        <v>600</v>
      </c>
      <c r="E24" s="30"/>
      <c r="F24" s="30">
        <v>1500000</v>
      </c>
      <c r="G24" s="30">
        <f>E24+F24</f>
        <v>1500000</v>
      </c>
    </row>
    <row r="25" spans="1:7" ht="42" customHeight="1">
      <c r="A25" s="241" t="s">
        <v>468</v>
      </c>
      <c r="B25" s="331">
        <v>2110100020</v>
      </c>
      <c r="C25" s="331"/>
      <c r="D25" s="72">
        <v>200</v>
      </c>
      <c r="E25" s="30">
        <v>8289859.7300000004</v>
      </c>
      <c r="F25" s="30">
        <v>-520000</v>
      </c>
      <c r="G25" s="30">
        <f>E25+F25</f>
        <v>7769859.7300000004</v>
      </c>
    </row>
    <row r="26" spans="1:7" ht="42" customHeight="1">
      <c r="A26" s="297" t="s">
        <v>469</v>
      </c>
      <c r="B26" s="331">
        <v>2110100020</v>
      </c>
      <c r="C26" s="331"/>
      <c r="D26" s="72">
        <v>600</v>
      </c>
      <c r="E26" s="30">
        <v>6508586.1200000001</v>
      </c>
      <c r="F26" s="30">
        <v>-1330000</v>
      </c>
      <c r="G26" s="30">
        <f t="shared" ref="G26:G31" si="1">E26+F26</f>
        <v>5178586.12</v>
      </c>
    </row>
    <row r="27" spans="1:7" ht="40.5" customHeight="1">
      <c r="A27" s="241" t="s">
        <v>369</v>
      </c>
      <c r="B27" s="331">
        <v>2110100030</v>
      </c>
      <c r="C27" s="331"/>
      <c r="D27" s="72">
        <v>200</v>
      </c>
      <c r="E27" s="80">
        <v>536074.75</v>
      </c>
      <c r="F27" s="80">
        <v>-90191.57</v>
      </c>
      <c r="G27" s="30">
        <f t="shared" si="1"/>
        <v>445883.18</v>
      </c>
    </row>
    <row r="28" spans="1:7" ht="44.25" customHeight="1">
      <c r="A28" s="8" t="s">
        <v>545</v>
      </c>
      <c r="B28" s="330" t="s">
        <v>546</v>
      </c>
      <c r="C28" s="330"/>
      <c r="D28" s="63">
        <v>200</v>
      </c>
      <c r="E28" s="30">
        <v>505050.52</v>
      </c>
      <c r="F28" s="30"/>
      <c r="G28" s="30">
        <f t="shared" si="1"/>
        <v>505050.52</v>
      </c>
    </row>
    <row r="29" spans="1:7" s="119" customFormat="1" ht="30.75" customHeight="1">
      <c r="A29" s="8" t="s">
        <v>76</v>
      </c>
      <c r="B29" s="330" t="s">
        <v>623</v>
      </c>
      <c r="C29" s="330"/>
      <c r="D29" s="121"/>
      <c r="E29" s="30">
        <f>E30+E31</f>
        <v>125000</v>
      </c>
      <c r="F29" s="30">
        <f>F30+F31</f>
        <v>0</v>
      </c>
      <c r="G29" s="30">
        <f>G30+G31</f>
        <v>125000</v>
      </c>
    </row>
    <row r="30" spans="1:7" s="119" customFormat="1" ht="29.25" customHeight="1">
      <c r="A30" s="8" t="s">
        <v>624</v>
      </c>
      <c r="B30" s="330" t="s">
        <v>625</v>
      </c>
      <c r="C30" s="330"/>
      <c r="D30" s="121">
        <v>200</v>
      </c>
      <c r="E30" s="30">
        <v>75000</v>
      </c>
      <c r="F30" s="30"/>
      <c r="G30" s="30">
        <f t="shared" si="1"/>
        <v>75000</v>
      </c>
    </row>
    <row r="31" spans="1:7" s="119" customFormat="1" ht="29.25" customHeight="1">
      <c r="A31" s="8" t="s">
        <v>626</v>
      </c>
      <c r="B31" s="330" t="s">
        <v>625</v>
      </c>
      <c r="C31" s="330"/>
      <c r="D31" s="121">
        <v>300</v>
      </c>
      <c r="E31" s="30">
        <v>50000</v>
      </c>
      <c r="F31" s="30"/>
      <c r="G31" s="30">
        <f t="shared" si="1"/>
        <v>50000</v>
      </c>
    </row>
    <row r="32" spans="1:7" s="178" customFormat="1" ht="41.25" customHeight="1">
      <c r="A32" s="8" t="s">
        <v>689</v>
      </c>
      <c r="B32" s="330" t="s">
        <v>690</v>
      </c>
      <c r="C32" s="330"/>
      <c r="D32" s="127"/>
      <c r="E32" s="30">
        <f>E33+E34</f>
        <v>40381.120000000003</v>
      </c>
      <c r="F32" s="30">
        <f>F33+F34</f>
        <v>3997730.94</v>
      </c>
      <c r="G32" s="30">
        <f>G33+G34</f>
        <v>4038112.06</v>
      </c>
    </row>
    <row r="33" spans="1:7" s="178" customFormat="1" ht="80.25" customHeight="1">
      <c r="A33" s="8" t="s">
        <v>691</v>
      </c>
      <c r="B33" s="330" t="s">
        <v>692</v>
      </c>
      <c r="C33" s="330"/>
      <c r="D33" s="127">
        <v>200</v>
      </c>
      <c r="E33" s="30">
        <v>0</v>
      </c>
      <c r="F33" s="30"/>
      <c r="G33" s="30">
        <f>E33+F33</f>
        <v>0</v>
      </c>
    </row>
    <row r="34" spans="1:7" s="230" customFormat="1" ht="67.5" customHeight="1">
      <c r="A34" s="8" t="s">
        <v>783</v>
      </c>
      <c r="B34" s="330" t="s">
        <v>784</v>
      </c>
      <c r="C34" s="330"/>
      <c r="D34" s="231">
        <v>200</v>
      </c>
      <c r="E34" s="30">
        <v>40381.120000000003</v>
      </c>
      <c r="F34" s="30">
        <v>3997730.94</v>
      </c>
      <c r="G34" s="30">
        <f>E34+F34</f>
        <v>4038112.06</v>
      </c>
    </row>
    <row r="35" spans="1:7" ht="27" customHeight="1">
      <c r="A35" s="246" t="s">
        <v>77</v>
      </c>
      <c r="B35" s="332">
        <v>2120000000</v>
      </c>
      <c r="C35" s="332"/>
      <c r="D35" s="72"/>
      <c r="E35" s="29">
        <f>E36</f>
        <v>7413948.1799999997</v>
      </c>
      <c r="F35" s="29">
        <f>F36</f>
        <v>0</v>
      </c>
      <c r="G35" s="29">
        <f>G36</f>
        <v>7413948.1799999997</v>
      </c>
    </row>
    <row r="36" spans="1:7" ht="29.25" customHeight="1">
      <c r="A36" s="241" t="s">
        <v>78</v>
      </c>
      <c r="B36" s="331">
        <v>2120100000</v>
      </c>
      <c r="C36" s="331"/>
      <c r="D36" s="72"/>
      <c r="E36" s="30">
        <f>SUM(E37:E49)</f>
        <v>7413948.1799999997</v>
      </c>
      <c r="F36" s="30">
        <f>SUM(F37:F49)</f>
        <v>0</v>
      </c>
      <c r="G36" s="30">
        <f>SUM(G37:G49)</f>
        <v>7413948.1799999997</v>
      </c>
    </row>
    <row r="37" spans="1:7" s="106" customFormat="1" ht="56.25" customHeight="1">
      <c r="A37" s="8" t="s">
        <v>590</v>
      </c>
      <c r="B37" s="330" t="s">
        <v>591</v>
      </c>
      <c r="C37" s="330"/>
      <c r="D37" s="63">
        <v>200</v>
      </c>
      <c r="E37" s="30">
        <v>481404.64</v>
      </c>
      <c r="F37" s="30"/>
      <c r="G37" s="30">
        <f>E37+F37</f>
        <v>481404.64</v>
      </c>
    </row>
    <row r="38" spans="1:7" s="106" customFormat="1" ht="51.75" customHeight="1">
      <c r="A38" s="8" t="s">
        <v>592</v>
      </c>
      <c r="B38" s="330" t="s">
        <v>591</v>
      </c>
      <c r="C38" s="330"/>
      <c r="D38" s="63">
        <v>600</v>
      </c>
      <c r="E38" s="30">
        <v>1319472.68</v>
      </c>
      <c r="F38" s="30"/>
      <c r="G38" s="30">
        <f t="shared" ref="G38:G49" si="2">E38+F38</f>
        <v>1319472.68</v>
      </c>
    </row>
    <row r="39" spans="1:7" ht="79.5" customHeight="1">
      <c r="A39" s="241" t="s">
        <v>568</v>
      </c>
      <c r="B39" s="331" t="s">
        <v>423</v>
      </c>
      <c r="C39" s="331"/>
      <c r="D39" s="72">
        <v>200</v>
      </c>
      <c r="E39" s="82">
        <v>864837.65</v>
      </c>
      <c r="F39" s="145"/>
      <c r="G39" s="30">
        <f t="shared" si="2"/>
        <v>864837.65</v>
      </c>
    </row>
    <row r="40" spans="1:7" ht="83.25" customHeight="1">
      <c r="A40" s="241" t="s">
        <v>569</v>
      </c>
      <c r="B40" s="331" t="s">
        <v>423</v>
      </c>
      <c r="C40" s="331"/>
      <c r="D40" s="72">
        <v>600</v>
      </c>
      <c r="E40" s="82">
        <v>3442530.41</v>
      </c>
      <c r="F40" s="145"/>
      <c r="G40" s="30">
        <f t="shared" si="2"/>
        <v>3442530.41</v>
      </c>
    </row>
    <row r="41" spans="1:7" ht="82.5" customHeight="1">
      <c r="A41" s="241" t="s">
        <v>102</v>
      </c>
      <c r="B41" s="331">
        <v>2120180090</v>
      </c>
      <c r="C41" s="331"/>
      <c r="D41" s="72">
        <v>200</v>
      </c>
      <c r="E41" s="134">
        <v>85782</v>
      </c>
      <c r="F41" s="153"/>
      <c r="G41" s="30">
        <f t="shared" si="2"/>
        <v>85782</v>
      </c>
    </row>
    <row r="42" spans="1:7" ht="80.25" customHeight="1">
      <c r="A42" s="241" t="s">
        <v>297</v>
      </c>
      <c r="B42" s="331">
        <v>2120180090</v>
      </c>
      <c r="C42" s="331"/>
      <c r="D42" s="72">
        <v>600</v>
      </c>
      <c r="E42" s="79">
        <v>42891</v>
      </c>
      <c r="F42" s="153"/>
      <c r="G42" s="30">
        <f t="shared" si="2"/>
        <v>42891</v>
      </c>
    </row>
    <row r="43" spans="1:7" ht="53.25" customHeight="1">
      <c r="A43" s="344" t="s">
        <v>400</v>
      </c>
      <c r="B43" s="331">
        <v>2120180100</v>
      </c>
      <c r="C43" s="331"/>
      <c r="D43" s="345">
        <v>200</v>
      </c>
      <c r="E43" s="322">
        <v>54072</v>
      </c>
      <c r="F43" s="322"/>
      <c r="G43" s="342">
        <f t="shared" si="2"/>
        <v>54072</v>
      </c>
    </row>
    <row r="44" spans="1:7" ht="54" customHeight="1">
      <c r="A44" s="344"/>
      <c r="B44" s="331"/>
      <c r="C44" s="331"/>
      <c r="D44" s="345"/>
      <c r="E44" s="322"/>
      <c r="F44" s="322"/>
      <c r="G44" s="343"/>
    </row>
    <row r="45" spans="1:7" ht="69.75" customHeight="1">
      <c r="A45" s="241" t="s">
        <v>370</v>
      </c>
      <c r="B45" s="331">
        <v>2120180110</v>
      </c>
      <c r="C45" s="331"/>
      <c r="D45" s="72">
        <v>300</v>
      </c>
      <c r="E45" s="79">
        <v>497502.64</v>
      </c>
      <c r="F45" s="153"/>
      <c r="G45" s="30">
        <f t="shared" si="2"/>
        <v>497502.64</v>
      </c>
    </row>
    <row r="46" spans="1:7" s="106" customFormat="1" ht="275.25" customHeight="1">
      <c r="A46" s="240" t="s">
        <v>643</v>
      </c>
      <c r="B46" s="330" t="s">
        <v>640</v>
      </c>
      <c r="C46" s="330"/>
      <c r="D46" s="63">
        <v>200</v>
      </c>
      <c r="E46" s="105">
        <v>290822.40000000002</v>
      </c>
      <c r="F46" s="153"/>
      <c r="G46" s="30">
        <f t="shared" si="2"/>
        <v>290822.40000000002</v>
      </c>
    </row>
    <row r="47" spans="1:7" s="106" customFormat="1" ht="272.25" customHeight="1">
      <c r="A47" s="240" t="s">
        <v>644</v>
      </c>
      <c r="B47" s="330" t="s">
        <v>640</v>
      </c>
      <c r="C47" s="330"/>
      <c r="D47" s="63">
        <v>600</v>
      </c>
      <c r="E47" s="105">
        <v>334445.76</v>
      </c>
      <c r="F47" s="153"/>
      <c r="G47" s="30">
        <f t="shared" si="2"/>
        <v>334445.76</v>
      </c>
    </row>
    <row r="48" spans="1:7" s="130" customFormat="1" ht="244.5" customHeight="1">
      <c r="A48" s="240" t="s">
        <v>645</v>
      </c>
      <c r="B48" s="330" t="s">
        <v>636</v>
      </c>
      <c r="C48" s="330"/>
      <c r="D48" s="129">
        <v>200</v>
      </c>
      <c r="E48" s="131">
        <v>68</v>
      </c>
      <c r="F48" s="146"/>
      <c r="G48" s="30">
        <f t="shared" si="2"/>
        <v>68</v>
      </c>
    </row>
    <row r="49" spans="1:7" s="130" customFormat="1" ht="248.25" customHeight="1">
      <c r="A49" s="240" t="s">
        <v>646</v>
      </c>
      <c r="B49" s="330" t="s">
        <v>636</v>
      </c>
      <c r="C49" s="330"/>
      <c r="D49" s="129">
        <v>600</v>
      </c>
      <c r="E49" s="128">
        <v>119</v>
      </c>
      <c r="F49" s="153"/>
      <c r="G49" s="30">
        <f t="shared" si="2"/>
        <v>119</v>
      </c>
    </row>
    <row r="50" spans="1:7" ht="25.5">
      <c r="A50" s="248" t="s">
        <v>95</v>
      </c>
      <c r="B50" s="332">
        <v>2130000000</v>
      </c>
      <c r="C50" s="332"/>
      <c r="D50" s="72"/>
      <c r="E50" s="29">
        <f>E51</f>
        <v>646400</v>
      </c>
      <c r="F50" s="29">
        <f>F51</f>
        <v>0</v>
      </c>
      <c r="G50" s="29">
        <f>G51</f>
        <v>646400</v>
      </c>
    </row>
    <row r="51" spans="1:7" ht="16.5" customHeight="1">
      <c r="A51" s="241" t="s">
        <v>96</v>
      </c>
      <c r="B51" s="331">
        <v>2130100000</v>
      </c>
      <c r="C51" s="331"/>
      <c r="D51" s="72"/>
      <c r="E51" s="30">
        <f>E52+E54+E53</f>
        <v>646400</v>
      </c>
      <c r="F51" s="30">
        <f>F52+F54+F53</f>
        <v>0</v>
      </c>
      <c r="G51" s="30">
        <f>G52+G54+G53</f>
        <v>646400</v>
      </c>
    </row>
    <row r="52" spans="1:7" ht="52.5" customHeight="1">
      <c r="A52" s="241" t="s">
        <v>103</v>
      </c>
      <c r="B52" s="331">
        <v>2130100070</v>
      </c>
      <c r="C52" s="331"/>
      <c r="D52" s="72">
        <v>200</v>
      </c>
      <c r="E52" s="79">
        <v>551400</v>
      </c>
      <c r="F52" s="153"/>
      <c r="G52" s="198">
        <f>E52+F52</f>
        <v>551400</v>
      </c>
    </row>
    <row r="53" spans="1:7" s="119" customFormat="1" ht="39.75" customHeight="1">
      <c r="A53" s="241" t="s">
        <v>627</v>
      </c>
      <c r="B53" s="331">
        <v>2130100070</v>
      </c>
      <c r="C53" s="331"/>
      <c r="D53" s="120">
        <v>300</v>
      </c>
      <c r="E53" s="118">
        <v>55000</v>
      </c>
      <c r="F53" s="153"/>
      <c r="G53" s="198">
        <f>E53+F53</f>
        <v>55000</v>
      </c>
    </row>
    <row r="54" spans="1:7" ht="54" customHeight="1">
      <c r="A54" s="241" t="s">
        <v>97</v>
      </c>
      <c r="B54" s="331">
        <v>2130100070</v>
      </c>
      <c r="C54" s="331"/>
      <c r="D54" s="72">
        <v>600</v>
      </c>
      <c r="E54" s="79">
        <v>40000</v>
      </c>
      <c r="F54" s="153"/>
      <c r="G54" s="198">
        <f>E54+F54</f>
        <v>40000</v>
      </c>
    </row>
    <row r="55" spans="1:7" ht="18.75" customHeight="1">
      <c r="A55" s="248" t="s">
        <v>79</v>
      </c>
      <c r="B55" s="332">
        <v>2140000000</v>
      </c>
      <c r="C55" s="332"/>
      <c r="D55" s="72"/>
      <c r="E55" s="29">
        <f>E56+E64+E78</f>
        <v>62495032.150000006</v>
      </c>
      <c r="F55" s="29">
        <f>F56+F64+F78</f>
        <v>4.5474735088646412E-12</v>
      </c>
      <c r="G55" s="29">
        <f>G56+G64+G78</f>
        <v>62495032.150000006</v>
      </c>
    </row>
    <row r="56" spans="1:7" ht="25.5">
      <c r="A56" s="241" t="s">
        <v>80</v>
      </c>
      <c r="B56" s="331">
        <v>2140100000</v>
      </c>
      <c r="C56" s="331"/>
      <c r="D56" s="72"/>
      <c r="E56" s="30">
        <f>E57+E58+E59+E60+E61+E62+E63</f>
        <v>9831384.8300000001</v>
      </c>
      <c r="F56" s="30">
        <f>F57+F58+F59+F60+F61+F62+F63</f>
        <v>0</v>
      </c>
      <c r="G56" s="30">
        <f>G57+G58+G59+G60+G61+G62+G63</f>
        <v>9831384.8300000001</v>
      </c>
    </row>
    <row r="57" spans="1:7" ht="64.5" customHeight="1">
      <c r="A57" s="241" t="s">
        <v>470</v>
      </c>
      <c r="B57" s="331">
        <v>2140100080</v>
      </c>
      <c r="C57" s="331"/>
      <c r="D57" s="72">
        <v>100</v>
      </c>
      <c r="E57" s="79">
        <v>1912600</v>
      </c>
      <c r="F57" s="153"/>
      <c r="G57" s="198">
        <f>E57+F57</f>
        <v>1912600</v>
      </c>
    </row>
    <row r="58" spans="1:7" ht="42.75" customHeight="1">
      <c r="A58" s="241" t="s">
        <v>471</v>
      </c>
      <c r="B58" s="331">
        <v>2140100080</v>
      </c>
      <c r="C58" s="331"/>
      <c r="D58" s="72">
        <v>200</v>
      </c>
      <c r="E58" s="79">
        <v>3477384.94</v>
      </c>
      <c r="F58" s="153"/>
      <c r="G58" s="198">
        <f t="shared" ref="G58:G77" si="3">E58+F58</f>
        <v>3477384.94</v>
      </c>
    </row>
    <row r="59" spans="1:7" ht="29.25" customHeight="1">
      <c r="A59" s="241" t="s">
        <v>472</v>
      </c>
      <c r="B59" s="331">
        <v>2140100080</v>
      </c>
      <c r="C59" s="331"/>
      <c r="D59" s="72">
        <v>800</v>
      </c>
      <c r="E59" s="79">
        <v>182300</v>
      </c>
      <c r="F59" s="153"/>
      <c r="G59" s="198">
        <f t="shared" si="3"/>
        <v>182300</v>
      </c>
    </row>
    <row r="60" spans="1:7" ht="41.25" customHeight="1">
      <c r="A60" s="241" t="s">
        <v>473</v>
      </c>
      <c r="B60" s="331">
        <v>2140100110</v>
      </c>
      <c r="C60" s="331"/>
      <c r="D60" s="72">
        <v>200</v>
      </c>
      <c r="E60" s="79">
        <v>1620571</v>
      </c>
      <c r="F60" s="153"/>
      <c r="G60" s="198">
        <f t="shared" si="3"/>
        <v>1620571</v>
      </c>
    </row>
    <row r="61" spans="1:7" ht="31.5" customHeight="1">
      <c r="A61" s="241" t="s">
        <v>104</v>
      </c>
      <c r="B61" s="331">
        <v>2140100060</v>
      </c>
      <c r="C61" s="331"/>
      <c r="D61" s="72">
        <v>200</v>
      </c>
      <c r="E61" s="79">
        <v>1514670</v>
      </c>
      <c r="F61" s="153"/>
      <c r="G61" s="198">
        <f t="shared" si="3"/>
        <v>1514670</v>
      </c>
    </row>
    <row r="62" spans="1:7" s="106" customFormat="1" ht="60" customHeight="1">
      <c r="A62" s="19" t="s">
        <v>291</v>
      </c>
      <c r="B62" s="330" t="s">
        <v>593</v>
      </c>
      <c r="C62" s="330"/>
      <c r="D62" s="63">
        <v>100</v>
      </c>
      <c r="E62" s="105">
        <v>944622.07999999996</v>
      </c>
      <c r="F62" s="153"/>
      <c r="G62" s="198">
        <f t="shared" si="3"/>
        <v>944622.07999999996</v>
      </c>
    </row>
    <row r="63" spans="1:7" s="106" customFormat="1" ht="54.75" customHeight="1">
      <c r="A63" s="19" t="s">
        <v>292</v>
      </c>
      <c r="B63" s="330" t="s">
        <v>594</v>
      </c>
      <c r="C63" s="330"/>
      <c r="D63" s="63">
        <v>100</v>
      </c>
      <c r="E63" s="105">
        <v>179236.81</v>
      </c>
      <c r="F63" s="153"/>
      <c r="G63" s="198">
        <f t="shared" si="3"/>
        <v>179236.81</v>
      </c>
    </row>
    <row r="64" spans="1:7" ht="25.5">
      <c r="A64" s="241" t="s">
        <v>81</v>
      </c>
      <c r="B64" s="331">
        <v>2140200000</v>
      </c>
      <c r="C64" s="331"/>
      <c r="D64" s="72"/>
      <c r="E64" s="30">
        <f t="shared" ref="E64:F64" si="4">E65+E66+E67+E68+E69+E70+E71+E72+E73+E74+E75+E76+E77</f>
        <v>52378936.080000006</v>
      </c>
      <c r="F64" s="30">
        <f t="shared" si="4"/>
        <v>4.5474735088646412E-12</v>
      </c>
      <c r="G64" s="30">
        <f>G65+G66+G67+G68+G69+G70+G71+G72+G73+G74+G75+G76+G77</f>
        <v>52378936.080000006</v>
      </c>
    </row>
    <row r="65" spans="1:7" ht="68.25" customHeight="1">
      <c r="A65" s="241" t="s">
        <v>474</v>
      </c>
      <c r="B65" s="331">
        <v>2140200090</v>
      </c>
      <c r="C65" s="331"/>
      <c r="D65" s="72">
        <v>100</v>
      </c>
      <c r="E65" s="79">
        <v>898000</v>
      </c>
      <c r="F65" s="153"/>
      <c r="G65" s="198">
        <f t="shared" si="3"/>
        <v>898000</v>
      </c>
    </row>
    <row r="66" spans="1:7" ht="53.25" customHeight="1">
      <c r="A66" s="241" t="s">
        <v>475</v>
      </c>
      <c r="B66" s="331">
        <v>2140200090</v>
      </c>
      <c r="C66" s="331"/>
      <c r="D66" s="72">
        <v>200</v>
      </c>
      <c r="E66" s="79">
        <v>14945315</v>
      </c>
      <c r="F66" s="153">
        <v>-540556.43999999994</v>
      </c>
      <c r="G66" s="198">
        <f t="shared" si="3"/>
        <v>14404758.560000001</v>
      </c>
    </row>
    <row r="67" spans="1:7" ht="54.75" customHeight="1">
      <c r="A67" s="241" t="s">
        <v>476</v>
      </c>
      <c r="B67" s="331">
        <v>2140200090</v>
      </c>
      <c r="C67" s="331"/>
      <c r="D67" s="72">
        <v>600</v>
      </c>
      <c r="E67" s="79">
        <v>19711500</v>
      </c>
      <c r="F67" s="153">
        <v>537821.81999999995</v>
      </c>
      <c r="G67" s="198">
        <f t="shared" si="3"/>
        <v>20249321.82</v>
      </c>
    </row>
    <row r="68" spans="1:7" ht="39" customHeight="1">
      <c r="A68" s="241" t="s">
        <v>477</v>
      </c>
      <c r="B68" s="331">
        <v>2140200090</v>
      </c>
      <c r="C68" s="331"/>
      <c r="D68" s="72">
        <v>800</v>
      </c>
      <c r="E68" s="79">
        <v>274300</v>
      </c>
      <c r="F68" s="153">
        <v>2734.62</v>
      </c>
      <c r="G68" s="198">
        <f t="shared" si="3"/>
        <v>277034.62</v>
      </c>
    </row>
    <row r="69" spans="1:7" ht="56.25" customHeight="1">
      <c r="A69" s="241" t="s">
        <v>478</v>
      </c>
      <c r="B69" s="331">
        <v>2140200100</v>
      </c>
      <c r="C69" s="331"/>
      <c r="D69" s="72">
        <v>100</v>
      </c>
      <c r="E69" s="79">
        <v>6804700</v>
      </c>
      <c r="F69" s="153"/>
      <c r="G69" s="198">
        <f t="shared" si="3"/>
        <v>6804700</v>
      </c>
    </row>
    <row r="70" spans="1:7" ht="30" customHeight="1">
      <c r="A70" s="241" t="s">
        <v>105</v>
      </c>
      <c r="B70" s="331">
        <v>2140200100</v>
      </c>
      <c r="C70" s="331"/>
      <c r="D70" s="72">
        <v>200</v>
      </c>
      <c r="E70" s="79">
        <v>1836219</v>
      </c>
      <c r="F70" s="153"/>
      <c r="G70" s="198">
        <f t="shared" si="3"/>
        <v>1836219</v>
      </c>
    </row>
    <row r="71" spans="1:7" ht="31.5" customHeight="1">
      <c r="A71" s="241" t="s">
        <v>479</v>
      </c>
      <c r="B71" s="331">
        <v>2140200100</v>
      </c>
      <c r="C71" s="331"/>
      <c r="D71" s="72">
        <v>800</v>
      </c>
      <c r="E71" s="79">
        <v>5800</v>
      </c>
      <c r="F71" s="153"/>
      <c r="G71" s="198">
        <f t="shared" si="3"/>
        <v>5800</v>
      </c>
    </row>
    <row r="72" spans="1:7" ht="42" customHeight="1">
      <c r="A72" s="241" t="s">
        <v>473</v>
      </c>
      <c r="B72" s="331">
        <v>2140200110</v>
      </c>
      <c r="C72" s="331"/>
      <c r="D72" s="72">
        <v>200</v>
      </c>
      <c r="E72" s="79">
        <v>746830</v>
      </c>
      <c r="F72" s="153"/>
      <c r="G72" s="198">
        <f t="shared" si="3"/>
        <v>746830</v>
      </c>
    </row>
    <row r="73" spans="1:7" ht="30.75" customHeight="1">
      <c r="A73" s="241" t="s">
        <v>104</v>
      </c>
      <c r="B73" s="331">
        <v>2140200060</v>
      </c>
      <c r="C73" s="331"/>
      <c r="D73" s="72">
        <v>200</v>
      </c>
      <c r="E73" s="79">
        <v>620515</v>
      </c>
      <c r="F73" s="153"/>
      <c r="G73" s="198">
        <f t="shared" si="3"/>
        <v>620515</v>
      </c>
    </row>
    <row r="74" spans="1:7" s="106" customFormat="1" ht="56.25" customHeight="1">
      <c r="A74" s="19" t="s">
        <v>291</v>
      </c>
      <c r="B74" s="330" t="s">
        <v>595</v>
      </c>
      <c r="C74" s="330"/>
      <c r="D74" s="63">
        <v>100</v>
      </c>
      <c r="E74" s="105">
        <v>61510.27</v>
      </c>
      <c r="F74" s="153"/>
      <c r="G74" s="198">
        <f t="shared" si="3"/>
        <v>61510.27</v>
      </c>
    </row>
    <row r="75" spans="1:7" s="106" customFormat="1" ht="56.25" customHeight="1">
      <c r="A75" s="19" t="s">
        <v>292</v>
      </c>
      <c r="B75" s="330" t="s">
        <v>596</v>
      </c>
      <c r="C75" s="330"/>
      <c r="D75" s="63">
        <v>100</v>
      </c>
      <c r="E75" s="105">
        <v>2333886.81</v>
      </c>
      <c r="F75" s="153"/>
      <c r="G75" s="198">
        <f t="shared" si="3"/>
        <v>2333886.81</v>
      </c>
    </row>
    <row r="76" spans="1:7" s="195" customFormat="1" ht="170.25" customHeight="1">
      <c r="A76" s="19" t="s">
        <v>706</v>
      </c>
      <c r="B76" s="331" t="s">
        <v>663</v>
      </c>
      <c r="C76" s="331"/>
      <c r="D76" s="196">
        <v>100</v>
      </c>
      <c r="E76" s="215">
        <v>1249920</v>
      </c>
      <c r="F76" s="197">
        <v>-1183.6400000000001</v>
      </c>
      <c r="G76" s="198">
        <f t="shared" si="3"/>
        <v>1248736.3600000001</v>
      </c>
    </row>
    <row r="77" spans="1:7" s="195" customFormat="1" ht="156.75" customHeight="1">
      <c r="A77" s="19" t="s">
        <v>707</v>
      </c>
      <c r="B77" s="331" t="s">
        <v>663</v>
      </c>
      <c r="C77" s="331"/>
      <c r="D77" s="196">
        <v>600</v>
      </c>
      <c r="E77" s="215">
        <v>2890440</v>
      </c>
      <c r="F77" s="197">
        <v>1183.6400000000001</v>
      </c>
      <c r="G77" s="198">
        <f t="shared" si="3"/>
        <v>2891623.64</v>
      </c>
    </row>
    <row r="78" spans="1:7" s="219" customFormat="1" ht="32.25" customHeight="1">
      <c r="A78" s="19" t="s">
        <v>775</v>
      </c>
      <c r="B78" s="331" t="s">
        <v>773</v>
      </c>
      <c r="C78" s="331"/>
      <c r="D78" s="217"/>
      <c r="E78" s="220">
        <f>E79+E80</f>
        <v>284711.24</v>
      </c>
      <c r="F78" s="220">
        <f>F79+F80</f>
        <v>0</v>
      </c>
      <c r="G78" s="220">
        <f>G79+G80</f>
        <v>284711.24</v>
      </c>
    </row>
    <row r="79" spans="1:7" s="219" customFormat="1" ht="117.75" customHeight="1">
      <c r="A79" s="19" t="s">
        <v>776</v>
      </c>
      <c r="B79" s="331" t="s">
        <v>774</v>
      </c>
      <c r="C79" s="331"/>
      <c r="D79" s="218">
        <v>100</v>
      </c>
      <c r="E79" s="255">
        <v>71177.72</v>
      </c>
      <c r="F79" s="220"/>
      <c r="G79" s="220">
        <f>E79+F79</f>
        <v>71177.72</v>
      </c>
    </row>
    <row r="80" spans="1:7" s="219" customFormat="1" ht="105" customHeight="1">
      <c r="A80" s="19" t="s">
        <v>777</v>
      </c>
      <c r="B80" s="331" t="s">
        <v>774</v>
      </c>
      <c r="C80" s="331"/>
      <c r="D80" s="218">
        <v>600</v>
      </c>
      <c r="E80" s="255">
        <v>213533.52</v>
      </c>
      <c r="F80" s="220"/>
      <c r="G80" s="220">
        <f>E80+F80</f>
        <v>213533.52</v>
      </c>
    </row>
    <row r="81" spans="1:7" ht="27" customHeight="1">
      <c r="A81" s="246" t="s">
        <v>371</v>
      </c>
      <c r="B81" s="332">
        <v>2150000000</v>
      </c>
      <c r="C81" s="332"/>
      <c r="D81" s="72"/>
      <c r="E81" s="29">
        <f>E82+E85</f>
        <v>84891050.5</v>
      </c>
      <c r="F81" s="29">
        <f>F82+F85</f>
        <v>0</v>
      </c>
      <c r="G81" s="29">
        <f>G82+G85</f>
        <v>84891050.5</v>
      </c>
    </row>
    <row r="82" spans="1:7" ht="25.5">
      <c r="A82" s="241" t="s">
        <v>80</v>
      </c>
      <c r="B82" s="331">
        <v>2150100000</v>
      </c>
      <c r="C82" s="331"/>
      <c r="D82" s="72"/>
      <c r="E82" s="30">
        <f>E83+E84</f>
        <v>10293483</v>
      </c>
      <c r="F82" s="30">
        <f>F83+F84</f>
        <v>0</v>
      </c>
      <c r="G82" s="30">
        <f>G83+G84</f>
        <v>10293483</v>
      </c>
    </row>
    <row r="83" spans="1:7" ht="116.25" customHeight="1">
      <c r="A83" s="241" t="s">
        <v>403</v>
      </c>
      <c r="B83" s="331">
        <v>2150180170</v>
      </c>
      <c r="C83" s="331"/>
      <c r="D83" s="72">
        <v>100</v>
      </c>
      <c r="E83" s="79">
        <v>10248099</v>
      </c>
      <c r="F83" s="153"/>
      <c r="G83" s="198">
        <f>E83+F83</f>
        <v>10248099</v>
      </c>
    </row>
    <row r="84" spans="1:7" ht="92.25" customHeight="1">
      <c r="A84" s="241" t="s">
        <v>404</v>
      </c>
      <c r="B84" s="331">
        <v>2150180170</v>
      </c>
      <c r="C84" s="331"/>
      <c r="D84" s="72">
        <v>200</v>
      </c>
      <c r="E84" s="79">
        <v>45384</v>
      </c>
      <c r="F84" s="153"/>
      <c r="G84" s="198">
        <f>E84+F84</f>
        <v>45384</v>
      </c>
    </row>
    <row r="85" spans="1:7" ht="25.5">
      <c r="A85" s="241" t="s">
        <v>427</v>
      </c>
      <c r="B85" s="331">
        <v>2150200000</v>
      </c>
      <c r="C85" s="331"/>
      <c r="D85" s="72"/>
      <c r="E85" s="30">
        <f>E86+E87+E88</f>
        <v>74597567.5</v>
      </c>
      <c r="F85" s="30">
        <f>F86+F87+F88</f>
        <v>0</v>
      </c>
      <c r="G85" s="30">
        <f>G86+G87+G88</f>
        <v>74597567.5</v>
      </c>
    </row>
    <row r="86" spans="1:7" ht="143.25" customHeight="1">
      <c r="A86" s="241" t="s">
        <v>428</v>
      </c>
      <c r="B86" s="331">
        <v>2150280150</v>
      </c>
      <c r="C86" s="331"/>
      <c r="D86" s="72">
        <v>100</v>
      </c>
      <c r="E86" s="79">
        <v>19105690.5</v>
      </c>
      <c r="F86" s="153"/>
      <c r="G86" s="198">
        <f>E86+F86</f>
        <v>19105690.5</v>
      </c>
    </row>
    <row r="87" spans="1:7" ht="117" customHeight="1">
      <c r="A87" s="241" t="s">
        <v>429</v>
      </c>
      <c r="B87" s="331">
        <v>2150280150</v>
      </c>
      <c r="C87" s="331"/>
      <c r="D87" s="72">
        <v>200</v>
      </c>
      <c r="E87" s="79">
        <v>207631</v>
      </c>
      <c r="F87" s="153"/>
      <c r="G87" s="198">
        <f>E87+F87</f>
        <v>207631</v>
      </c>
    </row>
    <row r="88" spans="1:7" ht="117.75" customHeight="1">
      <c r="A88" s="241" t="s">
        <v>430</v>
      </c>
      <c r="B88" s="331">
        <v>2150280150</v>
      </c>
      <c r="C88" s="331"/>
      <c r="D88" s="72">
        <v>600</v>
      </c>
      <c r="E88" s="79">
        <v>55284246</v>
      </c>
      <c r="F88" s="153"/>
      <c r="G88" s="198">
        <f>E88+F88</f>
        <v>55284246</v>
      </c>
    </row>
    <row r="89" spans="1:7" ht="25.5">
      <c r="A89" s="246" t="s">
        <v>82</v>
      </c>
      <c r="B89" s="332">
        <v>2160000000</v>
      </c>
      <c r="C89" s="332"/>
      <c r="D89" s="72"/>
      <c r="E89" s="29">
        <f>E90+E98</f>
        <v>5922594.6699999999</v>
      </c>
      <c r="F89" s="29">
        <f>F90+F98</f>
        <v>0</v>
      </c>
      <c r="G89" s="29">
        <f>G90+G98</f>
        <v>5922594.6699999999</v>
      </c>
    </row>
    <row r="90" spans="1:7" ht="25.5">
      <c r="A90" s="241" t="s">
        <v>83</v>
      </c>
      <c r="B90" s="331">
        <v>2160100000</v>
      </c>
      <c r="C90" s="331"/>
      <c r="D90" s="72"/>
      <c r="E90" s="31">
        <f>E91+E92+E93+E94+E95+E96+E97</f>
        <v>4178894.6699999995</v>
      </c>
      <c r="F90" s="229">
        <f>F91+F92+F93+F94+F95+F96+F97</f>
        <v>0</v>
      </c>
      <c r="G90" s="229">
        <f>G91+G92+G93+G94+G95+G96+G97</f>
        <v>4178894.6699999995</v>
      </c>
    </row>
    <row r="91" spans="1:7" ht="40.5" customHeight="1">
      <c r="A91" s="241" t="s">
        <v>580</v>
      </c>
      <c r="B91" s="331">
        <v>2160100120</v>
      </c>
      <c r="C91" s="331"/>
      <c r="D91" s="72">
        <v>600</v>
      </c>
      <c r="E91" s="79">
        <v>2166972.79</v>
      </c>
      <c r="F91" s="153"/>
      <c r="G91" s="198">
        <f>E91+F91</f>
        <v>2166972.79</v>
      </c>
    </row>
    <row r="92" spans="1:7" s="77" customFormat="1" ht="66.75" customHeight="1">
      <c r="A92" s="8" t="s">
        <v>574</v>
      </c>
      <c r="B92" s="330" t="s">
        <v>547</v>
      </c>
      <c r="C92" s="330"/>
      <c r="D92" s="63">
        <v>600</v>
      </c>
      <c r="E92" s="30">
        <v>4887.4399999999996</v>
      </c>
      <c r="F92" s="30"/>
      <c r="G92" s="198">
        <f t="shared" ref="G92:G97" si="5">E92+F92</f>
        <v>4887.4399999999996</v>
      </c>
    </row>
    <row r="93" spans="1:7" s="81" customFormat="1" ht="64.5" customHeight="1">
      <c r="A93" s="8" t="s">
        <v>573</v>
      </c>
      <c r="B93" s="330" t="s">
        <v>551</v>
      </c>
      <c r="C93" s="330"/>
      <c r="D93" s="62" t="s">
        <v>552</v>
      </c>
      <c r="E93" s="85">
        <v>402398.99</v>
      </c>
      <c r="F93" s="85"/>
      <c r="G93" s="198">
        <f t="shared" si="5"/>
        <v>402398.99</v>
      </c>
    </row>
    <row r="94" spans="1:7" s="77" customFormat="1" ht="78.75" customHeight="1">
      <c r="A94" s="19" t="s">
        <v>572</v>
      </c>
      <c r="B94" s="330" t="s">
        <v>548</v>
      </c>
      <c r="C94" s="330"/>
      <c r="D94" s="63">
        <v>600</v>
      </c>
      <c r="E94" s="30">
        <v>1839.77</v>
      </c>
      <c r="F94" s="30"/>
      <c r="G94" s="198">
        <f t="shared" si="5"/>
        <v>1839.77</v>
      </c>
    </row>
    <row r="95" spans="1:7" s="77" customFormat="1" ht="78" customHeight="1">
      <c r="A95" s="8" t="s">
        <v>550</v>
      </c>
      <c r="B95" s="330" t="s">
        <v>549</v>
      </c>
      <c r="C95" s="330"/>
      <c r="D95" s="63">
        <v>600</v>
      </c>
      <c r="E95" s="49">
        <v>182137.36</v>
      </c>
      <c r="F95" s="49"/>
      <c r="G95" s="198">
        <f t="shared" si="5"/>
        <v>182137.36</v>
      </c>
    </row>
    <row r="96" spans="1:7" s="106" customFormat="1" ht="39" customHeight="1">
      <c r="A96" s="19" t="s">
        <v>597</v>
      </c>
      <c r="B96" s="330" t="s">
        <v>598</v>
      </c>
      <c r="C96" s="330"/>
      <c r="D96" s="63">
        <v>600</v>
      </c>
      <c r="E96" s="49">
        <v>694187.32</v>
      </c>
      <c r="F96" s="49"/>
      <c r="G96" s="198">
        <f t="shared" si="5"/>
        <v>694187.32</v>
      </c>
    </row>
    <row r="97" spans="1:7" s="106" customFormat="1" ht="43.5" customHeight="1">
      <c r="A97" s="19" t="s">
        <v>599</v>
      </c>
      <c r="B97" s="330" t="s">
        <v>600</v>
      </c>
      <c r="C97" s="330"/>
      <c r="D97" s="63">
        <v>600</v>
      </c>
      <c r="E97" s="49">
        <v>726471</v>
      </c>
      <c r="F97" s="49"/>
      <c r="G97" s="198">
        <f t="shared" si="5"/>
        <v>726471</v>
      </c>
    </row>
    <row r="98" spans="1:7" s="224" customFormat="1" ht="40.5" customHeight="1">
      <c r="A98" s="19" t="s">
        <v>781</v>
      </c>
      <c r="B98" s="330" t="s">
        <v>782</v>
      </c>
      <c r="C98" s="330"/>
      <c r="D98" s="227"/>
      <c r="E98" s="49">
        <f>E99+E100</f>
        <v>1743700</v>
      </c>
      <c r="F98" s="49">
        <f>F99+F100</f>
        <v>0</v>
      </c>
      <c r="G98" s="49">
        <f>G99+G100</f>
        <v>1743700</v>
      </c>
    </row>
    <row r="99" spans="1:7" s="224" customFormat="1" ht="55.5" customHeight="1">
      <c r="A99" s="19" t="s">
        <v>629</v>
      </c>
      <c r="B99" s="330" t="s">
        <v>630</v>
      </c>
      <c r="C99" s="330"/>
      <c r="D99" s="228">
        <v>600</v>
      </c>
      <c r="E99" s="49">
        <v>1719686.2</v>
      </c>
      <c r="F99" s="49"/>
      <c r="G99" s="226">
        <f>E99+F99</f>
        <v>1719686.2</v>
      </c>
    </row>
    <row r="100" spans="1:7" s="224" customFormat="1" ht="54.75" customHeight="1">
      <c r="A100" s="19" t="s">
        <v>629</v>
      </c>
      <c r="B100" s="330" t="s">
        <v>630</v>
      </c>
      <c r="C100" s="330"/>
      <c r="D100" s="228">
        <v>800</v>
      </c>
      <c r="E100" s="49">
        <v>24013.8</v>
      </c>
      <c r="F100" s="49"/>
      <c r="G100" s="226">
        <f>E100+F100</f>
        <v>24013.8</v>
      </c>
    </row>
    <row r="101" spans="1:7" ht="25.5">
      <c r="A101" s="246" t="s">
        <v>84</v>
      </c>
      <c r="B101" s="332">
        <v>2170000000</v>
      </c>
      <c r="C101" s="332"/>
      <c r="D101" s="72"/>
      <c r="E101" s="29">
        <f>E102</f>
        <v>822150</v>
      </c>
      <c r="F101" s="29">
        <f>F102</f>
        <v>0</v>
      </c>
      <c r="G101" s="29">
        <f>G102</f>
        <v>822150</v>
      </c>
    </row>
    <row r="102" spans="1:7" ht="25.5">
      <c r="A102" s="241" t="s">
        <v>85</v>
      </c>
      <c r="B102" s="331">
        <v>2170100000</v>
      </c>
      <c r="C102" s="331"/>
      <c r="D102" s="72"/>
      <c r="E102" s="30">
        <f>E103+E104+E105</f>
        <v>822150</v>
      </c>
      <c r="F102" s="30">
        <f>F103+F104+F105</f>
        <v>0</v>
      </c>
      <c r="G102" s="30">
        <f>G103+G104+G105</f>
        <v>822150</v>
      </c>
    </row>
    <row r="103" spans="1:7" ht="66" customHeight="1">
      <c r="A103" s="241" t="s">
        <v>480</v>
      </c>
      <c r="B103" s="331">
        <v>2170180200</v>
      </c>
      <c r="C103" s="331"/>
      <c r="D103" s="72">
        <v>600</v>
      </c>
      <c r="E103" s="79">
        <v>28350</v>
      </c>
      <c r="F103" s="153"/>
      <c r="G103" s="198">
        <f>E103+F103</f>
        <v>28350</v>
      </c>
    </row>
    <row r="104" spans="1:7" ht="42.75" customHeight="1">
      <c r="A104" s="241" t="s">
        <v>109</v>
      </c>
      <c r="B104" s="331" t="s">
        <v>372</v>
      </c>
      <c r="C104" s="331"/>
      <c r="D104" s="72">
        <v>200</v>
      </c>
      <c r="E104" s="79">
        <v>240975</v>
      </c>
      <c r="F104" s="153"/>
      <c r="G104" s="198">
        <f>E104+F104</f>
        <v>240975</v>
      </c>
    </row>
    <row r="105" spans="1:7" ht="51.75" customHeight="1">
      <c r="A105" s="241" t="s">
        <v>110</v>
      </c>
      <c r="B105" s="331" t="s">
        <v>372</v>
      </c>
      <c r="C105" s="331"/>
      <c r="D105" s="72">
        <v>600</v>
      </c>
      <c r="E105" s="79">
        <v>552825</v>
      </c>
      <c r="F105" s="153"/>
      <c r="G105" s="198">
        <f>E105+F105</f>
        <v>552825</v>
      </c>
    </row>
    <row r="106" spans="1:7" ht="25.5">
      <c r="A106" s="248" t="s">
        <v>296</v>
      </c>
      <c r="B106" s="332">
        <v>2180000000</v>
      </c>
      <c r="C106" s="332"/>
      <c r="D106" s="71"/>
      <c r="E106" s="29">
        <f>E107</f>
        <v>270000</v>
      </c>
      <c r="F106" s="29">
        <f>F107</f>
        <v>0</v>
      </c>
      <c r="G106" s="29">
        <f>G107</f>
        <v>270000</v>
      </c>
    </row>
    <row r="107" spans="1:7" ht="25.5">
      <c r="A107" s="241" t="s">
        <v>76</v>
      </c>
      <c r="B107" s="331">
        <v>2180100000</v>
      </c>
      <c r="C107" s="331"/>
      <c r="D107" s="71"/>
      <c r="E107" s="30">
        <f>E108+E109+E110</f>
        <v>270000</v>
      </c>
      <c r="F107" s="30">
        <f>F108+F109+F110</f>
        <v>0</v>
      </c>
      <c r="G107" s="30">
        <f>G108+G109+G110</f>
        <v>270000</v>
      </c>
    </row>
    <row r="108" spans="1:7" ht="54" customHeight="1">
      <c r="A108" s="241" t="s">
        <v>632</v>
      </c>
      <c r="B108" s="331">
        <v>2180100130</v>
      </c>
      <c r="C108" s="331"/>
      <c r="D108" s="72">
        <v>300</v>
      </c>
      <c r="E108" s="79">
        <v>54000</v>
      </c>
      <c r="F108" s="153"/>
      <c r="G108" s="198">
        <f>E108+F108</f>
        <v>54000</v>
      </c>
    </row>
    <row r="109" spans="1:7" ht="27" customHeight="1">
      <c r="A109" s="241" t="s">
        <v>601</v>
      </c>
      <c r="B109" s="331">
        <v>2180100140</v>
      </c>
      <c r="C109" s="331"/>
      <c r="D109" s="107">
        <v>300</v>
      </c>
      <c r="E109" s="79">
        <v>156000</v>
      </c>
      <c r="F109" s="153"/>
      <c r="G109" s="198">
        <f>E109+F109</f>
        <v>156000</v>
      </c>
    </row>
    <row r="110" spans="1:7" ht="30" customHeight="1">
      <c r="A110" s="241" t="s">
        <v>602</v>
      </c>
      <c r="B110" s="331">
        <v>2180100150</v>
      </c>
      <c r="C110" s="331"/>
      <c r="D110" s="107">
        <v>300</v>
      </c>
      <c r="E110" s="79">
        <v>60000</v>
      </c>
      <c r="F110" s="153"/>
      <c r="G110" s="198">
        <f>E110+F110</f>
        <v>60000</v>
      </c>
    </row>
    <row r="111" spans="1:7" ht="41.25" customHeight="1">
      <c r="A111" s="248" t="s">
        <v>142</v>
      </c>
      <c r="B111" s="332">
        <v>2190000000</v>
      </c>
      <c r="C111" s="332"/>
      <c r="D111" s="72"/>
      <c r="E111" s="29">
        <f>E112</f>
        <v>80000</v>
      </c>
      <c r="F111" s="29">
        <f>F112</f>
        <v>0</v>
      </c>
      <c r="G111" s="29">
        <f>G112</f>
        <v>80000</v>
      </c>
    </row>
    <row r="112" spans="1:7" ht="28.5" customHeight="1">
      <c r="A112" s="241" t="s">
        <v>76</v>
      </c>
      <c r="B112" s="331">
        <v>2190100000</v>
      </c>
      <c r="C112" s="331"/>
      <c r="D112" s="72"/>
      <c r="E112" s="30">
        <f>E113+E114</f>
        <v>80000</v>
      </c>
      <c r="F112" s="30">
        <f>F113+F114</f>
        <v>0</v>
      </c>
      <c r="G112" s="30">
        <f>G113+G114</f>
        <v>80000</v>
      </c>
    </row>
    <row r="113" spans="1:7" ht="53.25" customHeight="1">
      <c r="A113" s="241" t="s">
        <v>257</v>
      </c>
      <c r="B113" s="331">
        <v>2190100430</v>
      </c>
      <c r="C113" s="331"/>
      <c r="D113" s="96">
        <v>200</v>
      </c>
      <c r="E113" s="79">
        <v>77000</v>
      </c>
      <c r="F113" s="153"/>
      <c r="G113" s="198">
        <f>E113+F113</f>
        <v>77000</v>
      </c>
    </row>
    <row r="114" spans="1:7" s="125" customFormat="1" ht="67.5" customHeight="1">
      <c r="A114" s="241" t="s">
        <v>633</v>
      </c>
      <c r="B114" s="331">
        <v>2190100440</v>
      </c>
      <c r="C114" s="331"/>
      <c r="D114" s="126">
        <v>300</v>
      </c>
      <c r="E114" s="123">
        <v>3000</v>
      </c>
      <c r="F114" s="153"/>
      <c r="G114" s="198">
        <f>E114+F114</f>
        <v>3000</v>
      </c>
    </row>
    <row r="115" spans="1:7" ht="25.5" customHeight="1">
      <c r="A115" s="241" t="s">
        <v>518</v>
      </c>
      <c r="B115" s="332">
        <v>2200000000</v>
      </c>
      <c r="C115" s="332"/>
      <c r="D115" s="72"/>
      <c r="E115" s="29">
        <f>E116+E136+E144</f>
        <v>14394079.16</v>
      </c>
      <c r="F115" s="29">
        <f>F116+F136+F144</f>
        <v>0</v>
      </c>
      <c r="G115" s="29">
        <f>G116+G136+G144</f>
        <v>14394079.16</v>
      </c>
    </row>
    <row r="116" spans="1:7" ht="25.5" customHeight="1">
      <c r="A116" s="246" t="s">
        <v>373</v>
      </c>
      <c r="B116" s="332">
        <v>2210000000</v>
      </c>
      <c r="C116" s="332"/>
      <c r="D116" s="71"/>
      <c r="E116" s="29">
        <f>E117+E122+E124+E129+E134</f>
        <v>10760891.16</v>
      </c>
      <c r="F116" s="29">
        <f>F117+F122+F124+F129+F134</f>
        <v>0</v>
      </c>
      <c r="G116" s="29">
        <f>G117+G122+G124+G129+G134</f>
        <v>10760891.16</v>
      </c>
    </row>
    <row r="117" spans="1:7">
      <c r="A117" s="241" t="s">
        <v>87</v>
      </c>
      <c r="B117" s="331">
        <v>2210100000</v>
      </c>
      <c r="C117" s="331"/>
      <c r="D117" s="72"/>
      <c r="E117" s="30">
        <f>E118+E119+E120+E121</f>
        <v>4582040</v>
      </c>
      <c r="F117" s="30">
        <f>F118+F119+F120+F121</f>
        <v>0</v>
      </c>
      <c r="G117" s="30">
        <f>G118+G119+G120+G121</f>
        <v>4582040</v>
      </c>
    </row>
    <row r="118" spans="1:7" ht="67.5" customHeight="1">
      <c r="A118" s="241" t="s">
        <v>481</v>
      </c>
      <c r="B118" s="331">
        <v>2210100170</v>
      </c>
      <c r="C118" s="331"/>
      <c r="D118" s="72">
        <v>100</v>
      </c>
      <c r="E118" s="79">
        <v>2042736</v>
      </c>
      <c r="F118" s="153"/>
      <c r="G118" s="198">
        <f>E118+F118</f>
        <v>2042736</v>
      </c>
    </row>
    <row r="119" spans="1:7" ht="42" customHeight="1">
      <c r="A119" s="241" t="s">
        <v>482</v>
      </c>
      <c r="B119" s="331">
        <v>2210100170</v>
      </c>
      <c r="C119" s="331"/>
      <c r="D119" s="72">
        <v>200</v>
      </c>
      <c r="E119" s="79">
        <v>2510304</v>
      </c>
      <c r="F119" s="153"/>
      <c r="G119" s="198">
        <f t="shared" ref="G119:G135" si="6">E119+F119</f>
        <v>2510304</v>
      </c>
    </row>
    <row r="120" spans="1:7" ht="26.25" customHeight="1">
      <c r="A120" s="241" t="s">
        <v>483</v>
      </c>
      <c r="B120" s="331">
        <v>2210100170</v>
      </c>
      <c r="C120" s="331"/>
      <c r="D120" s="72">
        <v>800</v>
      </c>
      <c r="E120" s="79">
        <v>14000</v>
      </c>
      <c r="F120" s="153"/>
      <c r="G120" s="198">
        <f t="shared" si="6"/>
        <v>14000</v>
      </c>
    </row>
    <row r="121" spans="1:7" ht="42.75" customHeight="1">
      <c r="A121" s="241" t="s">
        <v>106</v>
      </c>
      <c r="B121" s="331">
        <v>2210100180</v>
      </c>
      <c r="C121" s="331"/>
      <c r="D121" s="72">
        <v>200</v>
      </c>
      <c r="E121" s="79">
        <v>15000</v>
      </c>
      <c r="F121" s="153"/>
      <c r="G121" s="198">
        <f t="shared" si="6"/>
        <v>15000</v>
      </c>
    </row>
    <row r="122" spans="1:7" ht="25.5">
      <c r="A122" s="241" t="s">
        <v>88</v>
      </c>
      <c r="B122" s="331">
        <v>2210200000</v>
      </c>
      <c r="C122" s="331"/>
      <c r="D122" s="72"/>
      <c r="E122" s="30">
        <f>E123</f>
        <v>91249</v>
      </c>
      <c r="F122" s="30">
        <f>F123</f>
        <v>0</v>
      </c>
      <c r="G122" s="30">
        <f>G123</f>
        <v>91249</v>
      </c>
    </row>
    <row r="123" spans="1:7" ht="42" customHeight="1">
      <c r="A123" s="241" t="s">
        <v>484</v>
      </c>
      <c r="B123" s="331">
        <v>2210200190</v>
      </c>
      <c r="C123" s="331"/>
      <c r="D123" s="72">
        <v>200</v>
      </c>
      <c r="E123" s="79">
        <v>91249</v>
      </c>
      <c r="F123" s="153"/>
      <c r="G123" s="198">
        <f t="shared" si="6"/>
        <v>91249</v>
      </c>
    </row>
    <row r="124" spans="1:7" ht="27" customHeight="1">
      <c r="A124" s="241" t="s">
        <v>89</v>
      </c>
      <c r="B124" s="331">
        <v>2210300000</v>
      </c>
      <c r="C124" s="331"/>
      <c r="D124" s="72"/>
      <c r="E124" s="30">
        <f>E125+E126+E127+E128</f>
        <v>3536755</v>
      </c>
      <c r="F124" s="30">
        <f>F125+F126+F127+F128</f>
        <v>0</v>
      </c>
      <c r="G124" s="30">
        <f>G125+G126+G127+G128</f>
        <v>3536755</v>
      </c>
    </row>
    <row r="125" spans="1:7" ht="81" customHeight="1">
      <c r="A125" s="241" t="s">
        <v>485</v>
      </c>
      <c r="B125" s="331" t="s">
        <v>375</v>
      </c>
      <c r="C125" s="331"/>
      <c r="D125" s="72">
        <v>100</v>
      </c>
      <c r="E125" s="79">
        <v>286730</v>
      </c>
      <c r="F125" s="153"/>
      <c r="G125" s="198">
        <f t="shared" si="6"/>
        <v>286730</v>
      </c>
    </row>
    <row r="126" spans="1:7" s="81" customFormat="1" ht="90" customHeight="1">
      <c r="A126" s="8" t="s">
        <v>553</v>
      </c>
      <c r="B126" s="330" t="s">
        <v>374</v>
      </c>
      <c r="C126" s="330"/>
      <c r="D126" s="84" t="s">
        <v>7</v>
      </c>
      <c r="E126" s="100">
        <v>2580567</v>
      </c>
      <c r="F126" s="146"/>
      <c r="G126" s="198">
        <f t="shared" si="6"/>
        <v>2580567</v>
      </c>
    </row>
    <row r="127" spans="1:7" s="106" customFormat="1" ht="57" customHeight="1">
      <c r="A127" s="19" t="s">
        <v>291</v>
      </c>
      <c r="B127" s="330" t="s">
        <v>603</v>
      </c>
      <c r="C127" s="330"/>
      <c r="D127" s="63">
        <v>100</v>
      </c>
      <c r="E127" s="108">
        <v>376313</v>
      </c>
      <c r="F127" s="146"/>
      <c r="G127" s="198">
        <f t="shared" si="6"/>
        <v>376313</v>
      </c>
    </row>
    <row r="128" spans="1:7" s="106" customFormat="1" ht="54" customHeight="1">
      <c r="A128" s="19" t="s">
        <v>292</v>
      </c>
      <c r="B128" s="330" t="s">
        <v>604</v>
      </c>
      <c r="C128" s="330"/>
      <c r="D128" s="63">
        <v>100</v>
      </c>
      <c r="E128" s="108">
        <v>293145</v>
      </c>
      <c r="F128" s="146"/>
      <c r="G128" s="198">
        <f t="shared" si="6"/>
        <v>293145</v>
      </c>
    </row>
    <row r="129" spans="1:7" ht="27" customHeight="1">
      <c r="A129" s="241" t="s">
        <v>519</v>
      </c>
      <c r="B129" s="331">
        <v>2210400000</v>
      </c>
      <c r="C129" s="331"/>
      <c r="D129" s="72"/>
      <c r="E129" s="30">
        <f>E130+E131+E132+E133</f>
        <v>2442234.1500000004</v>
      </c>
      <c r="F129" s="30">
        <f>F130+F131+F132+F133</f>
        <v>0</v>
      </c>
      <c r="G129" s="30">
        <f>G130+G131+G132+G133</f>
        <v>2442234.1500000004</v>
      </c>
    </row>
    <row r="130" spans="1:7" ht="79.5" customHeight="1">
      <c r="A130" s="241" t="s">
        <v>232</v>
      </c>
      <c r="B130" s="331">
        <v>2210400200</v>
      </c>
      <c r="C130" s="331"/>
      <c r="D130" s="72">
        <v>100</v>
      </c>
      <c r="E130" s="79">
        <v>1756334</v>
      </c>
      <c r="F130" s="153"/>
      <c r="G130" s="198">
        <f t="shared" si="6"/>
        <v>1756334</v>
      </c>
    </row>
    <row r="131" spans="1:7" ht="53.25" customHeight="1">
      <c r="A131" s="241" t="s">
        <v>520</v>
      </c>
      <c r="B131" s="331">
        <v>2210400200</v>
      </c>
      <c r="C131" s="331"/>
      <c r="D131" s="72">
        <v>200</v>
      </c>
      <c r="E131" s="79">
        <v>420121.43</v>
      </c>
      <c r="F131" s="153"/>
      <c r="G131" s="198">
        <f t="shared" si="6"/>
        <v>420121.43</v>
      </c>
    </row>
    <row r="132" spans="1:7" s="106" customFormat="1" ht="56.25" customHeight="1">
      <c r="A132" s="8" t="s">
        <v>605</v>
      </c>
      <c r="B132" s="330" t="s">
        <v>606</v>
      </c>
      <c r="C132" s="330"/>
      <c r="D132" s="63">
        <v>500</v>
      </c>
      <c r="E132" s="105">
        <v>238407</v>
      </c>
      <c r="F132" s="153"/>
      <c r="G132" s="198">
        <f t="shared" si="6"/>
        <v>238407</v>
      </c>
    </row>
    <row r="133" spans="1:7" s="106" customFormat="1" ht="53.25" customHeight="1">
      <c r="A133" s="8" t="s">
        <v>607</v>
      </c>
      <c r="B133" s="330" t="s">
        <v>608</v>
      </c>
      <c r="C133" s="330"/>
      <c r="D133" s="63">
        <v>200</v>
      </c>
      <c r="E133" s="105">
        <v>27371.72</v>
      </c>
      <c r="F133" s="153"/>
      <c r="G133" s="198">
        <f t="shared" si="6"/>
        <v>27371.72</v>
      </c>
    </row>
    <row r="134" spans="1:7" s="178" customFormat="1" ht="16.5" customHeight="1">
      <c r="A134" s="8" t="s">
        <v>751</v>
      </c>
      <c r="B134" s="330" t="s">
        <v>693</v>
      </c>
      <c r="C134" s="330"/>
      <c r="D134" s="127"/>
      <c r="E134" s="176">
        <f>E135</f>
        <v>108613.01</v>
      </c>
      <c r="F134" s="176">
        <f>F135</f>
        <v>0</v>
      </c>
      <c r="G134" s="198">
        <f>G135</f>
        <v>108613.01</v>
      </c>
    </row>
    <row r="135" spans="1:7" s="178" customFormat="1" ht="42" customHeight="1">
      <c r="A135" s="8" t="s">
        <v>694</v>
      </c>
      <c r="B135" s="330" t="s">
        <v>695</v>
      </c>
      <c r="C135" s="330"/>
      <c r="D135" s="127">
        <v>200</v>
      </c>
      <c r="E135" s="215">
        <v>108613.01</v>
      </c>
      <c r="F135" s="176"/>
      <c r="G135" s="198">
        <f t="shared" si="6"/>
        <v>108613.01</v>
      </c>
    </row>
    <row r="136" spans="1:7" ht="25.5">
      <c r="A136" s="246" t="s">
        <v>90</v>
      </c>
      <c r="B136" s="332">
        <v>2220000000</v>
      </c>
      <c r="C136" s="332"/>
      <c r="D136" s="72"/>
      <c r="E136" s="29">
        <f>E137</f>
        <v>2333188</v>
      </c>
      <c r="F136" s="29">
        <f>F137</f>
        <v>0</v>
      </c>
      <c r="G136" s="29">
        <f>G137</f>
        <v>2333188</v>
      </c>
    </row>
    <row r="137" spans="1:7" ht="17.25" customHeight="1">
      <c r="A137" s="241" t="s">
        <v>83</v>
      </c>
      <c r="B137" s="331">
        <v>2220100000</v>
      </c>
      <c r="C137" s="331"/>
      <c r="D137" s="72"/>
      <c r="E137" s="30">
        <f>E138+E139+E140+E141+E142+E143</f>
        <v>2333188</v>
      </c>
      <c r="F137" s="30">
        <f>F138+F139+F140+F141+F142+F143</f>
        <v>0</v>
      </c>
      <c r="G137" s="30">
        <f>G138+G139+G140+G141+G142+G143</f>
        <v>2333188</v>
      </c>
    </row>
    <row r="138" spans="1:7" ht="69" customHeight="1">
      <c r="A138" s="241" t="s">
        <v>486</v>
      </c>
      <c r="B138" s="331">
        <v>2220100210</v>
      </c>
      <c r="C138" s="331"/>
      <c r="D138" s="72">
        <v>100</v>
      </c>
      <c r="E138" s="79">
        <v>1344343.44</v>
      </c>
      <c r="F138" s="153"/>
      <c r="G138" s="198">
        <f t="shared" ref="G138:G143" si="7">E138+F138</f>
        <v>1344343.44</v>
      </c>
    </row>
    <row r="139" spans="1:7" ht="54" customHeight="1">
      <c r="A139" s="241" t="s">
        <v>487</v>
      </c>
      <c r="B139" s="331">
        <v>2220100210</v>
      </c>
      <c r="C139" s="331"/>
      <c r="D139" s="72">
        <v>200</v>
      </c>
      <c r="E139" s="79">
        <v>82831</v>
      </c>
      <c r="F139" s="153"/>
      <c r="G139" s="198">
        <f t="shared" si="7"/>
        <v>82831</v>
      </c>
    </row>
    <row r="140" spans="1:7" s="81" customFormat="1" ht="90.75" customHeight="1">
      <c r="A140" s="8" t="s">
        <v>554</v>
      </c>
      <c r="B140" s="346" t="s">
        <v>555</v>
      </c>
      <c r="C140" s="346"/>
      <c r="D140" s="18">
        <v>100</v>
      </c>
      <c r="E140" s="100">
        <v>56498.559999999998</v>
      </c>
      <c r="F140" s="146"/>
      <c r="G140" s="198">
        <f t="shared" si="7"/>
        <v>56498.559999999998</v>
      </c>
    </row>
    <row r="141" spans="1:7" s="81" customFormat="1" ht="91.5" customHeight="1">
      <c r="A141" s="8" t="s">
        <v>556</v>
      </c>
      <c r="B141" s="330" t="s">
        <v>557</v>
      </c>
      <c r="C141" s="330"/>
      <c r="D141" s="62" t="s">
        <v>7</v>
      </c>
      <c r="E141" s="100">
        <v>508487</v>
      </c>
      <c r="F141" s="146"/>
      <c r="G141" s="198">
        <f t="shared" si="7"/>
        <v>508487</v>
      </c>
    </row>
    <row r="142" spans="1:7" s="106" customFormat="1" ht="51.75" customHeight="1">
      <c r="A142" s="19" t="s">
        <v>291</v>
      </c>
      <c r="B142" s="330" t="s">
        <v>609</v>
      </c>
      <c r="C142" s="330"/>
      <c r="D142" s="63">
        <v>100</v>
      </c>
      <c r="E142" s="108">
        <v>203262</v>
      </c>
      <c r="F142" s="146"/>
      <c r="G142" s="198">
        <f t="shared" si="7"/>
        <v>203262</v>
      </c>
    </row>
    <row r="143" spans="1:7" s="106" customFormat="1" ht="54" customHeight="1">
      <c r="A143" s="19" t="s">
        <v>292</v>
      </c>
      <c r="B143" s="330" t="s">
        <v>610</v>
      </c>
      <c r="C143" s="330"/>
      <c r="D143" s="63">
        <v>100</v>
      </c>
      <c r="E143" s="108">
        <v>137766</v>
      </c>
      <c r="F143" s="146"/>
      <c r="G143" s="198">
        <f t="shared" si="7"/>
        <v>137766</v>
      </c>
    </row>
    <row r="144" spans="1:7" ht="27" customHeight="1">
      <c r="A144" s="248" t="s">
        <v>376</v>
      </c>
      <c r="B144" s="332">
        <v>2240000000</v>
      </c>
      <c r="C144" s="332"/>
      <c r="D144" s="71"/>
      <c r="E144" s="29">
        <f t="shared" ref="E144:G145" si="8">E145</f>
        <v>1300000</v>
      </c>
      <c r="F144" s="29">
        <f t="shared" si="8"/>
        <v>0</v>
      </c>
      <c r="G144" s="29">
        <f t="shared" si="8"/>
        <v>1300000</v>
      </c>
    </row>
    <row r="145" spans="1:7" ht="25.5">
      <c r="A145" s="241" t="s">
        <v>377</v>
      </c>
      <c r="B145" s="331">
        <v>2240100000</v>
      </c>
      <c r="C145" s="331"/>
      <c r="D145" s="72"/>
      <c r="E145" s="30">
        <f t="shared" si="8"/>
        <v>1300000</v>
      </c>
      <c r="F145" s="30">
        <f t="shared" si="8"/>
        <v>0</v>
      </c>
      <c r="G145" s="30">
        <f t="shared" si="8"/>
        <v>1300000</v>
      </c>
    </row>
    <row r="146" spans="1:7" ht="30" customHeight="1">
      <c r="A146" s="241" t="s">
        <v>378</v>
      </c>
      <c r="B146" s="331">
        <v>2240100230</v>
      </c>
      <c r="C146" s="331"/>
      <c r="D146" s="72">
        <v>200</v>
      </c>
      <c r="E146" s="79">
        <v>1300000</v>
      </c>
      <c r="F146" s="153"/>
      <c r="G146" s="198">
        <f>E146+F146</f>
        <v>1300000</v>
      </c>
    </row>
    <row r="147" spans="1:7" ht="24.75" customHeight="1">
      <c r="A147" s="248" t="s">
        <v>12</v>
      </c>
      <c r="B147" s="332">
        <v>2300000000</v>
      </c>
      <c r="C147" s="332"/>
      <c r="D147" s="72"/>
      <c r="E147" s="29">
        <f>E148+E154</f>
        <v>1724000</v>
      </c>
      <c r="F147" s="29">
        <f>F148+F154</f>
        <v>0</v>
      </c>
      <c r="G147" s="29">
        <f>G148+G154</f>
        <v>1724000</v>
      </c>
    </row>
    <row r="148" spans="1:7" ht="39.75" customHeight="1">
      <c r="A148" s="245" t="s">
        <v>379</v>
      </c>
      <c r="B148" s="331">
        <v>2310000000</v>
      </c>
      <c r="C148" s="331"/>
      <c r="D148" s="15"/>
      <c r="E148" s="30">
        <f>E149</f>
        <v>1470000</v>
      </c>
      <c r="F148" s="30">
        <f>F149</f>
        <v>0</v>
      </c>
      <c r="G148" s="30">
        <f>G149</f>
        <v>1470000</v>
      </c>
    </row>
    <row r="149" spans="1:7" ht="40.5" customHeight="1">
      <c r="A149" s="241" t="s">
        <v>91</v>
      </c>
      <c r="B149" s="331">
        <v>2310100000</v>
      </c>
      <c r="C149" s="331"/>
      <c r="D149" s="15"/>
      <c r="E149" s="30">
        <f>E151+E150+E153+E152</f>
        <v>1470000</v>
      </c>
      <c r="F149" s="30">
        <f>F151+F150+F153+F152</f>
        <v>0</v>
      </c>
      <c r="G149" s="30">
        <f>G151+G150+G153+G152</f>
        <v>1470000</v>
      </c>
    </row>
    <row r="150" spans="1:7" s="99" customFormat="1" ht="68.25" customHeight="1">
      <c r="A150" s="241" t="s">
        <v>577</v>
      </c>
      <c r="B150" s="331">
        <v>2310100240</v>
      </c>
      <c r="C150" s="331"/>
      <c r="D150" s="98">
        <v>100</v>
      </c>
      <c r="E150" s="97">
        <v>0</v>
      </c>
      <c r="F150" s="153"/>
      <c r="G150" s="198">
        <f>E150+F150</f>
        <v>0</v>
      </c>
    </row>
    <row r="151" spans="1:7" ht="42" customHeight="1">
      <c r="A151" s="241" t="s">
        <v>488</v>
      </c>
      <c r="B151" s="331">
        <v>2310100240</v>
      </c>
      <c r="C151" s="331"/>
      <c r="D151" s="72">
        <v>200</v>
      </c>
      <c r="E151" s="79">
        <v>370000</v>
      </c>
      <c r="F151" s="153"/>
      <c r="G151" s="198">
        <f t="shared" ref="G151:G157" si="9">E151+F151</f>
        <v>370000</v>
      </c>
    </row>
    <row r="152" spans="1:7" s="211" customFormat="1" ht="45" customHeight="1">
      <c r="A152" s="242" t="s">
        <v>756</v>
      </c>
      <c r="B152" s="331">
        <v>2310100240</v>
      </c>
      <c r="C152" s="331"/>
      <c r="D152" s="210">
        <v>600</v>
      </c>
      <c r="E152" s="212">
        <v>100000</v>
      </c>
      <c r="F152" s="212"/>
      <c r="G152" s="212">
        <f t="shared" si="9"/>
        <v>100000</v>
      </c>
    </row>
    <row r="153" spans="1:7" s="125" customFormat="1" ht="42.75" customHeight="1">
      <c r="A153" s="241" t="s">
        <v>635</v>
      </c>
      <c r="B153" s="331">
        <v>2310100220</v>
      </c>
      <c r="C153" s="331"/>
      <c r="D153" s="124">
        <v>200</v>
      </c>
      <c r="E153" s="123">
        <v>1000000</v>
      </c>
      <c r="F153" s="153"/>
      <c r="G153" s="198">
        <f t="shared" si="9"/>
        <v>1000000</v>
      </c>
    </row>
    <row r="154" spans="1:7" ht="28.5" customHeight="1">
      <c r="A154" s="241" t="s">
        <v>293</v>
      </c>
      <c r="B154" s="331">
        <v>2320000000</v>
      </c>
      <c r="C154" s="331"/>
      <c r="D154" s="72"/>
      <c r="E154" s="30">
        <f>E155</f>
        <v>254000</v>
      </c>
      <c r="F154" s="30">
        <f>F155</f>
        <v>0</v>
      </c>
      <c r="G154" s="30">
        <f>G155</f>
        <v>254000</v>
      </c>
    </row>
    <row r="155" spans="1:7" ht="32.25" customHeight="1">
      <c r="A155" s="241" t="s">
        <v>294</v>
      </c>
      <c r="B155" s="331">
        <v>2320100000</v>
      </c>
      <c r="C155" s="331"/>
      <c r="D155" s="72"/>
      <c r="E155" s="30">
        <f>E156+E157</f>
        <v>254000</v>
      </c>
      <c r="F155" s="30">
        <f>F156+F157</f>
        <v>0</v>
      </c>
      <c r="G155" s="30">
        <f>G156+G157</f>
        <v>254000</v>
      </c>
    </row>
    <row r="156" spans="1:7" ht="53.25" customHeight="1">
      <c r="A156" s="241" t="s">
        <v>298</v>
      </c>
      <c r="B156" s="331">
        <v>2320100410</v>
      </c>
      <c r="C156" s="331"/>
      <c r="D156" s="72">
        <v>100</v>
      </c>
      <c r="E156" s="79">
        <v>0</v>
      </c>
      <c r="F156" s="153"/>
      <c r="G156" s="198">
        <f t="shared" si="9"/>
        <v>0</v>
      </c>
    </row>
    <row r="157" spans="1:7" s="211" customFormat="1" ht="41.25" customHeight="1">
      <c r="A157" s="241" t="s">
        <v>757</v>
      </c>
      <c r="B157" s="331">
        <v>2320100410</v>
      </c>
      <c r="C157" s="331"/>
      <c r="D157" s="210">
        <v>600</v>
      </c>
      <c r="E157" s="215">
        <v>254000</v>
      </c>
      <c r="F157" s="212"/>
      <c r="G157" s="212">
        <f t="shared" si="9"/>
        <v>254000</v>
      </c>
    </row>
    <row r="158" spans="1:7" ht="25.5">
      <c r="A158" s="248" t="s">
        <v>329</v>
      </c>
      <c r="B158" s="332">
        <v>2400000000</v>
      </c>
      <c r="C158" s="332"/>
      <c r="D158" s="71"/>
      <c r="E158" s="29">
        <f t="shared" ref="E158:G159" si="10">E159</f>
        <v>500000</v>
      </c>
      <c r="F158" s="29">
        <f t="shared" si="10"/>
        <v>0</v>
      </c>
      <c r="G158" s="29">
        <f t="shared" si="10"/>
        <v>500000</v>
      </c>
    </row>
    <row r="159" spans="1:7" ht="29.25" customHeight="1">
      <c r="A159" s="245" t="s">
        <v>330</v>
      </c>
      <c r="B159" s="331">
        <v>2410000000</v>
      </c>
      <c r="C159" s="331"/>
      <c r="D159" s="72"/>
      <c r="E159" s="30">
        <f t="shared" si="10"/>
        <v>500000</v>
      </c>
      <c r="F159" s="30">
        <f t="shared" si="10"/>
        <v>0</v>
      </c>
      <c r="G159" s="30">
        <f t="shared" si="10"/>
        <v>500000</v>
      </c>
    </row>
    <row r="160" spans="1:7" ht="52.5" customHeight="1">
      <c r="A160" s="241" t="s">
        <v>582</v>
      </c>
      <c r="B160" s="331">
        <v>2410100000</v>
      </c>
      <c r="C160" s="331"/>
      <c r="D160" s="72"/>
      <c r="E160" s="30">
        <f>E161+E162+E163</f>
        <v>500000</v>
      </c>
      <c r="F160" s="30">
        <f>F161+F162+F163</f>
        <v>0</v>
      </c>
      <c r="G160" s="30">
        <f>G161+G162+G163</f>
        <v>500000</v>
      </c>
    </row>
    <row r="161" spans="1:7" ht="67.5" customHeight="1">
      <c r="A161" s="241" t="s">
        <v>657</v>
      </c>
      <c r="B161" s="331">
        <v>2410160010</v>
      </c>
      <c r="C161" s="331"/>
      <c r="D161" s="72">
        <v>800</v>
      </c>
      <c r="E161" s="79">
        <v>235000</v>
      </c>
      <c r="F161" s="153"/>
      <c r="G161" s="198">
        <f>E161+F161</f>
        <v>235000</v>
      </c>
    </row>
    <row r="162" spans="1:7" ht="78" customHeight="1">
      <c r="A162" s="241" t="s">
        <v>658</v>
      </c>
      <c r="B162" s="331">
        <v>2410160020</v>
      </c>
      <c r="C162" s="331"/>
      <c r="D162" s="72">
        <v>800</v>
      </c>
      <c r="E162" s="79">
        <v>235000</v>
      </c>
      <c r="F162" s="153"/>
      <c r="G162" s="198">
        <f>E162+F162</f>
        <v>235000</v>
      </c>
    </row>
    <row r="163" spans="1:7" ht="56.25" customHeight="1">
      <c r="A163" s="241" t="s">
        <v>654</v>
      </c>
      <c r="B163" s="331">
        <v>2410120200</v>
      </c>
      <c r="C163" s="331"/>
      <c r="D163" s="72">
        <v>800</v>
      </c>
      <c r="E163" s="79">
        <v>30000</v>
      </c>
      <c r="F163" s="153"/>
      <c r="G163" s="198">
        <f>E163+F163</f>
        <v>30000</v>
      </c>
    </row>
    <row r="164" spans="1:7" ht="30" customHeight="1">
      <c r="A164" s="248" t="s">
        <v>366</v>
      </c>
      <c r="B164" s="332">
        <v>2500000000</v>
      </c>
      <c r="C164" s="332"/>
      <c r="D164" s="71"/>
      <c r="E164" s="29">
        <f>E165+E168</f>
        <v>340000</v>
      </c>
      <c r="F164" s="29">
        <f>F165+F168</f>
        <v>0</v>
      </c>
      <c r="G164" s="29">
        <f>G165+G168</f>
        <v>340000</v>
      </c>
    </row>
    <row r="165" spans="1:7" ht="31.5" customHeight="1">
      <c r="A165" s="245" t="s">
        <v>396</v>
      </c>
      <c r="B165" s="331">
        <v>2510000000</v>
      </c>
      <c r="C165" s="331"/>
      <c r="D165" s="72"/>
      <c r="E165" s="30">
        <f t="shared" ref="E165:G166" si="11">E166</f>
        <v>190000</v>
      </c>
      <c r="F165" s="30">
        <f t="shared" si="11"/>
        <v>0</v>
      </c>
      <c r="G165" s="30">
        <f t="shared" si="11"/>
        <v>190000</v>
      </c>
    </row>
    <row r="166" spans="1:7" ht="20.25" customHeight="1">
      <c r="A166" s="241" t="s">
        <v>86</v>
      </c>
      <c r="B166" s="331">
        <v>2510100000</v>
      </c>
      <c r="C166" s="331"/>
      <c r="D166" s="72"/>
      <c r="E166" s="30">
        <f t="shared" si="11"/>
        <v>190000</v>
      </c>
      <c r="F166" s="30">
        <f t="shared" si="11"/>
        <v>0</v>
      </c>
      <c r="G166" s="30">
        <f t="shared" si="11"/>
        <v>190000</v>
      </c>
    </row>
    <row r="167" spans="1:7" ht="53.25" customHeight="1">
      <c r="A167" s="241" t="s">
        <v>489</v>
      </c>
      <c r="B167" s="331">
        <v>2510100450</v>
      </c>
      <c r="C167" s="331"/>
      <c r="D167" s="72">
        <v>200</v>
      </c>
      <c r="E167" s="79">
        <v>190000</v>
      </c>
      <c r="F167" s="153"/>
      <c r="G167" s="198">
        <f>E167+F167</f>
        <v>190000</v>
      </c>
    </row>
    <row r="168" spans="1:7" ht="28.5" customHeight="1">
      <c r="A168" s="241" t="s">
        <v>367</v>
      </c>
      <c r="B168" s="331">
        <v>2520000000</v>
      </c>
      <c r="C168" s="331"/>
      <c r="D168" s="72"/>
      <c r="E168" s="30">
        <f>E169</f>
        <v>150000</v>
      </c>
      <c r="F168" s="30">
        <f>F169</f>
        <v>0</v>
      </c>
      <c r="G168" s="30">
        <f>G169</f>
        <v>150000</v>
      </c>
    </row>
    <row r="169" spans="1:7" ht="27.75" customHeight="1">
      <c r="A169" s="241" t="s">
        <v>392</v>
      </c>
      <c r="B169" s="331">
        <v>2520100000</v>
      </c>
      <c r="C169" s="331"/>
      <c r="D169" s="72"/>
      <c r="E169" s="30">
        <f>E171+E172+E173+E170</f>
        <v>150000</v>
      </c>
      <c r="F169" s="30">
        <f>F171+F172+F173+F170</f>
        <v>0</v>
      </c>
      <c r="G169" s="30">
        <f>G171+G172+G173+G170</f>
        <v>150000</v>
      </c>
    </row>
    <row r="170" spans="1:7" s="95" customFormat="1" ht="40.5" customHeight="1">
      <c r="A170" s="241" t="s">
        <v>233</v>
      </c>
      <c r="B170" s="331">
        <v>2520100500</v>
      </c>
      <c r="C170" s="331"/>
      <c r="D170" s="94">
        <v>200</v>
      </c>
      <c r="E170" s="30">
        <v>12500</v>
      </c>
      <c r="F170" s="30"/>
      <c r="G170" s="30">
        <f>E170+F170</f>
        <v>12500</v>
      </c>
    </row>
    <row r="171" spans="1:7" ht="41.25" customHeight="1">
      <c r="A171" s="241" t="s">
        <v>578</v>
      </c>
      <c r="B171" s="331">
        <v>2520100500</v>
      </c>
      <c r="C171" s="331"/>
      <c r="D171" s="72">
        <v>600</v>
      </c>
      <c r="E171" s="79">
        <v>25000</v>
      </c>
      <c r="F171" s="153"/>
      <c r="G171" s="30">
        <f>E171+F171</f>
        <v>25000</v>
      </c>
    </row>
    <row r="172" spans="1:7" s="95" customFormat="1" ht="42.75" customHeight="1">
      <c r="A172" s="241" t="s">
        <v>397</v>
      </c>
      <c r="B172" s="331">
        <v>2520100510</v>
      </c>
      <c r="C172" s="331"/>
      <c r="D172" s="94">
        <v>200</v>
      </c>
      <c r="E172" s="93">
        <v>100000</v>
      </c>
      <c r="F172" s="153"/>
      <c r="G172" s="30">
        <f>E172+F172</f>
        <v>100000</v>
      </c>
    </row>
    <row r="173" spans="1:7" ht="42" customHeight="1">
      <c r="A173" s="241" t="s">
        <v>579</v>
      </c>
      <c r="B173" s="331">
        <v>2520100510</v>
      </c>
      <c r="C173" s="331"/>
      <c r="D173" s="72">
        <v>600</v>
      </c>
      <c r="E173" s="79">
        <v>12500</v>
      </c>
      <c r="F173" s="153"/>
      <c r="G173" s="30">
        <f>E173+F173</f>
        <v>12500</v>
      </c>
    </row>
    <row r="174" spans="1:7" ht="25.5">
      <c r="A174" s="248" t="s">
        <v>380</v>
      </c>
      <c r="B174" s="332">
        <v>2600000000</v>
      </c>
      <c r="C174" s="332"/>
      <c r="D174" s="71"/>
      <c r="E174" s="29">
        <f>E175+E178</f>
        <v>1949337.14</v>
      </c>
      <c r="F174" s="29">
        <f>F175+F178</f>
        <v>0</v>
      </c>
      <c r="G174" s="29">
        <f>G175+G178</f>
        <v>1949337.14</v>
      </c>
    </row>
    <row r="175" spans="1:7" ht="30.75" customHeight="1">
      <c r="A175" s="241" t="s">
        <v>490</v>
      </c>
      <c r="B175" s="331">
        <v>2610000000</v>
      </c>
      <c r="C175" s="331"/>
      <c r="D175" s="73"/>
      <c r="E175" s="30">
        <f t="shared" ref="E175:G176" si="12">E176</f>
        <v>80000</v>
      </c>
      <c r="F175" s="30">
        <f t="shared" si="12"/>
        <v>0</v>
      </c>
      <c r="G175" s="30">
        <f t="shared" si="12"/>
        <v>80000</v>
      </c>
    </row>
    <row r="176" spans="1:7" ht="29.25" customHeight="1">
      <c r="A176" s="241" t="s">
        <v>398</v>
      </c>
      <c r="B176" s="331">
        <v>2610100000</v>
      </c>
      <c r="C176" s="331"/>
      <c r="D176" s="72"/>
      <c r="E176" s="30">
        <f>E177</f>
        <v>80000</v>
      </c>
      <c r="F176" s="30">
        <f t="shared" si="12"/>
        <v>0</v>
      </c>
      <c r="G176" s="30">
        <f t="shared" si="12"/>
        <v>80000</v>
      </c>
    </row>
    <row r="177" spans="1:7" ht="54" customHeight="1">
      <c r="A177" s="241" t="s">
        <v>333</v>
      </c>
      <c r="B177" s="331">
        <v>2610100550</v>
      </c>
      <c r="C177" s="331"/>
      <c r="D177" s="72">
        <v>200</v>
      </c>
      <c r="E177" s="79">
        <v>80000</v>
      </c>
      <c r="F177" s="153"/>
      <c r="G177" s="198">
        <f>E177+F177</f>
        <v>80000</v>
      </c>
    </row>
    <row r="178" spans="1:7" ht="25.5">
      <c r="A178" s="245" t="s">
        <v>491</v>
      </c>
      <c r="B178" s="331">
        <v>2620000000</v>
      </c>
      <c r="C178" s="331"/>
      <c r="D178" s="72"/>
      <c r="E178" s="30">
        <f t="shared" ref="E178:G179" si="13">E179</f>
        <v>1869337.14</v>
      </c>
      <c r="F178" s="30">
        <f t="shared" si="13"/>
        <v>0</v>
      </c>
      <c r="G178" s="30">
        <f t="shared" si="13"/>
        <v>1869337.14</v>
      </c>
    </row>
    <row r="179" spans="1:7" ht="40.5" customHeight="1">
      <c r="A179" s="241" t="s">
        <v>328</v>
      </c>
      <c r="B179" s="331">
        <v>2620100000</v>
      </c>
      <c r="C179" s="331"/>
      <c r="D179" s="72"/>
      <c r="E179" s="30">
        <f t="shared" si="13"/>
        <v>1869337.14</v>
      </c>
      <c r="F179" s="30">
        <f t="shared" si="13"/>
        <v>0</v>
      </c>
      <c r="G179" s="30">
        <f t="shared" si="13"/>
        <v>1869337.14</v>
      </c>
    </row>
    <row r="180" spans="1:7" ht="40.5" customHeight="1">
      <c r="A180" s="241" t="s">
        <v>302</v>
      </c>
      <c r="B180" s="331" t="s">
        <v>381</v>
      </c>
      <c r="C180" s="331"/>
      <c r="D180" s="72">
        <v>400</v>
      </c>
      <c r="E180" s="79">
        <v>1869337.14</v>
      </c>
      <c r="F180" s="153"/>
      <c r="G180" s="198">
        <f>E180+F180</f>
        <v>1869337.14</v>
      </c>
    </row>
    <row r="181" spans="1:7" ht="30.75" customHeight="1">
      <c r="A181" s="248" t="s">
        <v>331</v>
      </c>
      <c r="B181" s="332">
        <v>2700000000</v>
      </c>
      <c r="C181" s="332"/>
      <c r="D181" s="71"/>
      <c r="E181" s="29">
        <f>E182+E186+E191+E194</f>
        <v>23265534.109999999</v>
      </c>
      <c r="F181" s="29">
        <f>F182+F186+F191+F194</f>
        <v>0</v>
      </c>
      <c r="G181" s="29">
        <f>G182+G186+G191+G194</f>
        <v>23265534.109999999</v>
      </c>
    </row>
    <row r="182" spans="1:7" ht="41.25" customHeight="1">
      <c r="A182" s="241" t="s">
        <v>116</v>
      </c>
      <c r="B182" s="331">
        <v>2710000000</v>
      </c>
      <c r="C182" s="331"/>
      <c r="D182" s="72"/>
      <c r="E182" s="30">
        <f>E183</f>
        <v>8773448.2200000007</v>
      </c>
      <c r="F182" s="30">
        <f>F183</f>
        <v>0</v>
      </c>
      <c r="G182" s="30">
        <f>G183</f>
        <v>8773448.2200000007</v>
      </c>
    </row>
    <row r="183" spans="1:7" ht="27" customHeight="1">
      <c r="A183" s="241" t="s">
        <v>117</v>
      </c>
      <c r="B183" s="331">
        <v>2710100000</v>
      </c>
      <c r="C183" s="331"/>
      <c r="D183" s="72"/>
      <c r="E183" s="30">
        <f>E184+E185</f>
        <v>8773448.2200000007</v>
      </c>
      <c r="F183" s="30">
        <f>F184+F185</f>
        <v>0</v>
      </c>
      <c r="G183" s="30">
        <f>G184+G185</f>
        <v>8773448.2200000007</v>
      </c>
    </row>
    <row r="184" spans="1:7" ht="40.5" customHeight="1">
      <c r="A184" s="112" t="s">
        <v>611</v>
      </c>
      <c r="B184" s="329">
        <v>2710108010</v>
      </c>
      <c r="C184" s="329"/>
      <c r="D184" s="63">
        <v>500</v>
      </c>
      <c r="E184" s="79">
        <v>7609591</v>
      </c>
      <c r="F184" s="153"/>
      <c r="G184" s="198">
        <f>E184+F184</f>
        <v>7609591</v>
      </c>
    </row>
    <row r="185" spans="1:7" s="117" customFormat="1" ht="52.5" customHeight="1">
      <c r="A185" s="91" t="s">
        <v>332</v>
      </c>
      <c r="B185" s="331">
        <v>2710120400</v>
      </c>
      <c r="C185" s="331"/>
      <c r="D185" s="116">
        <v>200</v>
      </c>
      <c r="E185" s="115">
        <v>1163857.22</v>
      </c>
      <c r="F185" s="153"/>
      <c r="G185" s="198">
        <f>E185+F185</f>
        <v>1163857.22</v>
      </c>
    </row>
    <row r="186" spans="1:7" ht="41.25" customHeight="1">
      <c r="A186" s="91" t="s">
        <v>118</v>
      </c>
      <c r="B186" s="331">
        <v>2720000000</v>
      </c>
      <c r="C186" s="331"/>
      <c r="D186" s="72"/>
      <c r="E186" s="30">
        <f>E187</f>
        <v>14192085.889999999</v>
      </c>
      <c r="F186" s="30">
        <f>F187</f>
        <v>0</v>
      </c>
      <c r="G186" s="30">
        <f>G187</f>
        <v>14192085.889999999</v>
      </c>
    </row>
    <row r="187" spans="1:7" ht="41.25" customHeight="1">
      <c r="A187" s="241" t="s">
        <v>119</v>
      </c>
      <c r="B187" s="331">
        <v>2720100000</v>
      </c>
      <c r="C187" s="331"/>
      <c r="D187" s="72"/>
      <c r="E187" s="30">
        <f>E188+E189+E190</f>
        <v>14192085.889999999</v>
      </c>
      <c r="F187" s="30">
        <f>F188+F189+F190</f>
        <v>0</v>
      </c>
      <c r="G187" s="30">
        <f>G188+G189+G190</f>
        <v>14192085.889999999</v>
      </c>
    </row>
    <row r="188" spans="1:7" s="110" customFormat="1" ht="64.5" customHeight="1">
      <c r="A188" s="91" t="s">
        <v>334</v>
      </c>
      <c r="B188" s="331">
        <v>2720120410</v>
      </c>
      <c r="C188" s="331"/>
      <c r="D188" s="72">
        <v>200</v>
      </c>
      <c r="E188" s="79">
        <v>625754.53</v>
      </c>
      <c r="F188" s="153"/>
      <c r="G188" s="198">
        <f>E188+F188</f>
        <v>625754.53</v>
      </c>
    </row>
    <row r="189" spans="1:7" ht="66" customHeight="1">
      <c r="A189" s="247" t="s">
        <v>402</v>
      </c>
      <c r="B189" s="331" t="s">
        <v>382</v>
      </c>
      <c r="C189" s="331"/>
      <c r="D189" s="72">
        <v>200</v>
      </c>
      <c r="E189" s="79">
        <v>9544793.75</v>
      </c>
      <c r="F189" s="153"/>
      <c r="G189" s="198">
        <f>E189+F189</f>
        <v>9544793.75</v>
      </c>
    </row>
    <row r="190" spans="1:7" s="219" customFormat="1" ht="54" customHeight="1">
      <c r="A190" s="247" t="s">
        <v>779</v>
      </c>
      <c r="B190" s="347" t="s">
        <v>778</v>
      </c>
      <c r="C190" s="347"/>
      <c r="D190" s="218">
        <v>200</v>
      </c>
      <c r="E190" s="255">
        <v>4021537.61</v>
      </c>
      <c r="F190" s="220"/>
      <c r="G190" s="220">
        <f>E190+F190</f>
        <v>4021537.61</v>
      </c>
    </row>
    <row r="191" spans="1:7" ht="27" customHeight="1">
      <c r="A191" s="241" t="s">
        <v>335</v>
      </c>
      <c r="B191" s="331">
        <v>2730000000</v>
      </c>
      <c r="C191" s="331"/>
      <c r="D191" s="72"/>
      <c r="E191" s="30">
        <f t="shared" ref="E191:G192" si="14">E192</f>
        <v>50000</v>
      </c>
      <c r="F191" s="30">
        <f t="shared" si="14"/>
        <v>0</v>
      </c>
      <c r="G191" s="30">
        <f t="shared" si="14"/>
        <v>50000</v>
      </c>
    </row>
    <row r="192" spans="1:7" ht="28.5" customHeight="1">
      <c r="A192" s="241" t="s">
        <v>336</v>
      </c>
      <c r="B192" s="331">
        <v>2730100000</v>
      </c>
      <c r="C192" s="331"/>
      <c r="D192" s="72"/>
      <c r="E192" s="30">
        <f t="shared" si="14"/>
        <v>50000</v>
      </c>
      <c r="F192" s="30">
        <f t="shared" si="14"/>
        <v>0</v>
      </c>
      <c r="G192" s="30">
        <f t="shared" si="14"/>
        <v>50000</v>
      </c>
    </row>
    <row r="193" spans="1:7" ht="51.75" customHeight="1">
      <c r="A193" s="241" t="s">
        <v>641</v>
      </c>
      <c r="B193" s="331">
        <v>2730100600</v>
      </c>
      <c r="C193" s="331"/>
      <c r="D193" s="133">
        <v>600</v>
      </c>
      <c r="E193" s="79">
        <v>50000</v>
      </c>
      <c r="F193" s="153"/>
      <c r="G193" s="198">
        <f>E193+F193</f>
        <v>50000</v>
      </c>
    </row>
    <row r="194" spans="1:7" ht="28.5" customHeight="1">
      <c r="A194" s="241" t="s">
        <v>393</v>
      </c>
      <c r="B194" s="331">
        <v>2740000000</v>
      </c>
      <c r="C194" s="331"/>
      <c r="D194" s="72"/>
      <c r="E194" s="30">
        <f t="shared" ref="E194:G195" si="15">E195</f>
        <v>250000</v>
      </c>
      <c r="F194" s="30">
        <f t="shared" si="15"/>
        <v>0</v>
      </c>
      <c r="G194" s="30">
        <f t="shared" si="15"/>
        <v>250000</v>
      </c>
    </row>
    <row r="195" spans="1:7" ht="31.5" customHeight="1">
      <c r="A195" s="241" t="s">
        <v>394</v>
      </c>
      <c r="B195" s="331">
        <v>2740100000</v>
      </c>
      <c r="C195" s="331"/>
      <c r="D195" s="72"/>
      <c r="E195" s="30">
        <f t="shared" si="15"/>
        <v>250000</v>
      </c>
      <c r="F195" s="30">
        <f t="shared" si="15"/>
        <v>0</v>
      </c>
      <c r="G195" s="30">
        <f t="shared" si="15"/>
        <v>250000</v>
      </c>
    </row>
    <row r="196" spans="1:7" ht="94.5" customHeight="1">
      <c r="A196" s="241" t="s">
        <v>395</v>
      </c>
      <c r="B196" s="331">
        <v>2740100610</v>
      </c>
      <c r="C196" s="331"/>
      <c r="D196" s="72">
        <v>200</v>
      </c>
      <c r="E196" s="79">
        <v>250000</v>
      </c>
      <c r="F196" s="153"/>
      <c r="G196" s="198">
        <f>E196+F196</f>
        <v>250000</v>
      </c>
    </row>
    <row r="197" spans="1:7" ht="45.75" customHeight="1">
      <c r="A197" s="241" t="s">
        <v>521</v>
      </c>
      <c r="B197" s="332">
        <v>2800000000</v>
      </c>
      <c r="C197" s="332"/>
      <c r="D197" s="72"/>
      <c r="E197" s="29">
        <f>E198+E201+E207+E212+E217+E221+E225+E228</f>
        <v>18468810</v>
      </c>
      <c r="F197" s="29">
        <f>F198+F201+F207+F212+F217+F221+F225+F228</f>
        <v>100000</v>
      </c>
      <c r="G197" s="29">
        <f>G198+G201+G207+G212+G217+G221+G225+G228</f>
        <v>18568810</v>
      </c>
    </row>
    <row r="198" spans="1:7" ht="23.25" customHeight="1">
      <c r="A198" s="241" t="s">
        <v>120</v>
      </c>
      <c r="B198" s="331">
        <v>2830000000</v>
      </c>
      <c r="C198" s="331"/>
      <c r="D198" s="72"/>
      <c r="E198" s="30">
        <f t="shared" ref="E198:G199" si="16">E199</f>
        <v>2337710</v>
      </c>
      <c r="F198" s="30">
        <f t="shared" si="16"/>
        <v>0</v>
      </c>
      <c r="G198" s="30">
        <f t="shared" si="16"/>
        <v>2337710</v>
      </c>
    </row>
    <row r="199" spans="1:7" ht="27" customHeight="1">
      <c r="A199" s="241" t="s">
        <v>337</v>
      </c>
      <c r="B199" s="331">
        <v>2830100000</v>
      </c>
      <c r="C199" s="331"/>
      <c r="D199" s="72"/>
      <c r="E199" s="30">
        <f t="shared" si="16"/>
        <v>2337710</v>
      </c>
      <c r="F199" s="30">
        <f t="shared" si="16"/>
        <v>0</v>
      </c>
      <c r="G199" s="30">
        <f t="shared" si="16"/>
        <v>2337710</v>
      </c>
    </row>
    <row r="200" spans="1:7" ht="42" customHeight="1">
      <c r="A200" s="241" t="s">
        <v>338</v>
      </c>
      <c r="B200" s="331">
        <v>2830140020</v>
      </c>
      <c r="C200" s="331"/>
      <c r="D200" s="72">
        <v>400</v>
      </c>
      <c r="E200" s="79">
        <v>2337710</v>
      </c>
      <c r="F200" s="153"/>
      <c r="G200" s="198">
        <f>E200+F200</f>
        <v>2337710</v>
      </c>
    </row>
    <row r="201" spans="1:7" ht="39.75" customHeight="1">
      <c r="A201" s="241" t="s">
        <v>339</v>
      </c>
      <c r="B201" s="331">
        <v>2850000000</v>
      </c>
      <c r="C201" s="331"/>
      <c r="D201" s="72"/>
      <c r="E201" s="30">
        <f>E202+E205</f>
        <v>3593200</v>
      </c>
      <c r="F201" s="30">
        <f>F202+F205</f>
        <v>0</v>
      </c>
      <c r="G201" s="30">
        <f>G202+G205</f>
        <v>3593200</v>
      </c>
    </row>
    <row r="202" spans="1:7" ht="20.25" customHeight="1">
      <c r="A202" s="241" t="s">
        <v>124</v>
      </c>
      <c r="B202" s="331">
        <v>2850100000</v>
      </c>
      <c r="C202" s="331"/>
      <c r="D202" s="72"/>
      <c r="E202" s="30">
        <f>E203+E204</f>
        <v>2993200</v>
      </c>
      <c r="F202" s="30">
        <f>F203+F204</f>
        <v>0</v>
      </c>
      <c r="G202" s="30">
        <f>G203+G204</f>
        <v>2993200</v>
      </c>
    </row>
    <row r="203" spans="1:7" ht="41.25" customHeight="1">
      <c r="A203" s="241" t="s">
        <v>340</v>
      </c>
      <c r="B203" s="331">
        <v>2850120530</v>
      </c>
      <c r="C203" s="331"/>
      <c r="D203" s="72">
        <v>200</v>
      </c>
      <c r="E203" s="79">
        <v>950000</v>
      </c>
      <c r="F203" s="153"/>
      <c r="G203" s="198">
        <f>E203+F203</f>
        <v>950000</v>
      </c>
    </row>
    <row r="204" spans="1:7" ht="39.75" customHeight="1">
      <c r="A204" s="241" t="s">
        <v>126</v>
      </c>
      <c r="B204" s="331">
        <v>2850120540</v>
      </c>
      <c r="C204" s="331"/>
      <c r="D204" s="72">
        <v>200</v>
      </c>
      <c r="E204" s="79">
        <v>2043200</v>
      </c>
      <c r="F204" s="153"/>
      <c r="G204" s="198">
        <f>E204+F204</f>
        <v>2043200</v>
      </c>
    </row>
    <row r="205" spans="1:7" ht="39.75" customHeight="1">
      <c r="A205" s="241" t="s">
        <v>295</v>
      </c>
      <c r="B205" s="331">
        <v>2850200000</v>
      </c>
      <c r="C205" s="331"/>
      <c r="D205" s="72"/>
      <c r="E205" s="30">
        <f>E206</f>
        <v>600000</v>
      </c>
      <c r="F205" s="30">
        <f>F206</f>
        <v>0</v>
      </c>
      <c r="G205" s="30">
        <f>G206</f>
        <v>600000</v>
      </c>
    </row>
    <row r="206" spans="1:7" ht="54" customHeight="1">
      <c r="A206" s="17" t="s">
        <v>637</v>
      </c>
      <c r="B206" s="331">
        <v>2850260200</v>
      </c>
      <c r="C206" s="331"/>
      <c r="D206" s="72">
        <v>800</v>
      </c>
      <c r="E206" s="79">
        <v>600000</v>
      </c>
      <c r="F206" s="153"/>
      <c r="G206" s="198">
        <f>E206+F206</f>
        <v>600000</v>
      </c>
    </row>
    <row r="207" spans="1:7" ht="27.75" customHeight="1">
      <c r="A207" s="241" t="s">
        <v>121</v>
      </c>
      <c r="B207" s="331">
        <v>2860000000</v>
      </c>
      <c r="C207" s="331"/>
      <c r="D207" s="72"/>
      <c r="E207" s="30">
        <f>E208</f>
        <v>1187900</v>
      </c>
      <c r="F207" s="30">
        <f>F208</f>
        <v>0</v>
      </c>
      <c r="G207" s="30">
        <f>G208</f>
        <v>1187900</v>
      </c>
    </row>
    <row r="208" spans="1:7" ht="25.5">
      <c r="A208" s="241" t="s">
        <v>137</v>
      </c>
      <c r="B208" s="331">
        <v>2860100000</v>
      </c>
      <c r="C208" s="331"/>
      <c r="D208" s="72"/>
      <c r="E208" s="30">
        <f>E210+E211+E209</f>
        <v>1187900</v>
      </c>
      <c r="F208" s="30">
        <f>F210+F211+F209</f>
        <v>0</v>
      </c>
      <c r="G208" s="30">
        <f>G210+G211+G209</f>
        <v>1187900</v>
      </c>
    </row>
    <row r="209" spans="1:7" ht="53.25" customHeight="1">
      <c r="A209" s="241" t="s">
        <v>442</v>
      </c>
      <c r="B209" s="331">
        <v>2860160230</v>
      </c>
      <c r="C209" s="331"/>
      <c r="D209" s="72">
        <v>800</v>
      </c>
      <c r="E209" s="79">
        <v>300000</v>
      </c>
      <c r="F209" s="153"/>
      <c r="G209" s="198">
        <f>E209+F209</f>
        <v>300000</v>
      </c>
    </row>
    <row r="210" spans="1:7" ht="42.75" customHeight="1">
      <c r="A210" s="17" t="s">
        <v>612</v>
      </c>
      <c r="B210" s="330" t="s">
        <v>613</v>
      </c>
      <c r="C210" s="330"/>
      <c r="D210" s="63">
        <v>500</v>
      </c>
      <c r="E210" s="79">
        <v>887900</v>
      </c>
      <c r="F210" s="153"/>
      <c r="G210" s="198">
        <f>E210+F210</f>
        <v>887900</v>
      </c>
    </row>
    <row r="211" spans="1:7" ht="30.75" customHeight="1">
      <c r="A211" s="241" t="s">
        <v>230</v>
      </c>
      <c r="B211" s="331">
        <v>2860120560</v>
      </c>
      <c r="C211" s="331"/>
      <c r="D211" s="72">
        <v>200</v>
      </c>
      <c r="E211" s="79">
        <v>0</v>
      </c>
      <c r="F211" s="153">
        <v>0</v>
      </c>
      <c r="G211" s="198">
        <f>E211+F211</f>
        <v>0</v>
      </c>
    </row>
    <row r="212" spans="1:7" ht="29.25" customHeight="1">
      <c r="A212" s="241" t="s">
        <v>522</v>
      </c>
      <c r="B212" s="331">
        <v>2870000000</v>
      </c>
      <c r="C212" s="331"/>
      <c r="D212" s="72"/>
      <c r="E212" s="30">
        <f>E213</f>
        <v>9650000</v>
      </c>
      <c r="F212" s="30">
        <f>F213</f>
        <v>0</v>
      </c>
      <c r="G212" s="30">
        <f>G213</f>
        <v>9650000</v>
      </c>
    </row>
    <row r="213" spans="1:7" ht="26.25" customHeight="1">
      <c r="A213" s="241" t="s">
        <v>523</v>
      </c>
      <c r="B213" s="331">
        <v>2870100000</v>
      </c>
      <c r="C213" s="331"/>
      <c r="D213" s="72"/>
      <c r="E213" s="30">
        <f>E214+E215+E216</f>
        <v>9650000</v>
      </c>
      <c r="F213" s="30">
        <f>F214+F215+F216</f>
        <v>0</v>
      </c>
      <c r="G213" s="30">
        <f>G214+G215+G216</f>
        <v>9650000</v>
      </c>
    </row>
    <row r="214" spans="1:7" ht="69.75" customHeight="1">
      <c r="A214" s="241" t="s">
        <v>431</v>
      </c>
      <c r="B214" s="331">
        <v>2870160240</v>
      </c>
      <c r="C214" s="331"/>
      <c r="D214" s="72">
        <v>800</v>
      </c>
      <c r="E214" s="79">
        <v>9000000</v>
      </c>
      <c r="F214" s="153"/>
      <c r="G214" s="198">
        <f>E214+F214</f>
        <v>9000000</v>
      </c>
    </row>
    <row r="215" spans="1:7" ht="39" customHeight="1">
      <c r="A215" s="241" t="s">
        <v>524</v>
      </c>
      <c r="B215" s="331">
        <v>2870120570</v>
      </c>
      <c r="C215" s="331"/>
      <c r="D215" s="72">
        <v>200</v>
      </c>
      <c r="E215" s="79">
        <v>300000</v>
      </c>
      <c r="F215" s="153"/>
      <c r="G215" s="198">
        <f>E215+F215</f>
        <v>300000</v>
      </c>
    </row>
    <row r="216" spans="1:7" ht="41.25" customHeight="1">
      <c r="A216" s="8" t="s">
        <v>558</v>
      </c>
      <c r="B216" s="330" t="s">
        <v>559</v>
      </c>
      <c r="C216" s="330"/>
      <c r="D216" s="63">
        <v>200</v>
      </c>
      <c r="E216" s="79">
        <v>350000</v>
      </c>
      <c r="F216" s="153"/>
      <c r="G216" s="198">
        <f>E216+F216</f>
        <v>350000</v>
      </c>
    </row>
    <row r="217" spans="1:7" s="81" customFormat="1" ht="30" customHeight="1">
      <c r="A217" s="241" t="s">
        <v>123</v>
      </c>
      <c r="B217" s="331">
        <v>2880000000</v>
      </c>
      <c r="C217" s="331"/>
      <c r="D217" s="72"/>
      <c r="E217" s="30">
        <f>E218</f>
        <v>600000</v>
      </c>
      <c r="F217" s="30">
        <f>F218</f>
        <v>0</v>
      </c>
      <c r="G217" s="30">
        <f>G218</f>
        <v>600000</v>
      </c>
    </row>
    <row r="218" spans="1:7" ht="18.75" customHeight="1">
      <c r="A218" s="241" t="s">
        <v>341</v>
      </c>
      <c r="B218" s="331">
        <v>2880100000</v>
      </c>
      <c r="C218" s="331"/>
      <c r="D218" s="72"/>
      <c r="E218" s="30">
        <f>E219+E220</f>
        <v>600000</v>
      </c>
      <c r="F218" s="30">
        <f>F219+F220</f>
        <v>0</v>
      </c>
      <c r="G218" s="30">
        <f>G219+G220</f>
        <v>600000</v>
      </c>
    </row>
    <row r="219" spans="1:7" ht="40.5" customHeight="1">
      <c r="A219" s="241" t="s">
        <v>231</v>
      </c>
      <c r="B219" s="331">
        <v>2880120580</v>
      </c>
      <c r="C219" s="331"/>
      <c r="D219" s="72">
        <v>200</v>
      </c>
      <c r="E219" s="79">
        <v>0</v>
      </c>
      <c r="F219" s="153">
        <v>0</v>
      </c>
      <c r="G219" s="198">
        <f>E219+F219</f>
        <v>0</v>
      </c>
    </row>
    <row r="220" spans="1:7" ht="39" customHeight="1">
      <c r="A220" s="17" t="s">
        <v>614</v>
      </c>
      <c r="B220" s="330" t="s">
        <v>615</v>
      </c>
      <c r="C220" s="330"/>
      <c r="D220" s="63">
        <v>500</v>
      </c>
      <c r="E220" s="79">
        <v>600000</v>
      </c>
      <c r="F220" s="153"/>
      <c r="G220" s="198">
        <f>E220+F220</f>
        <v>600000</v>
      </c>
    </row>
    <row r="221" spans="1:7" ht="29.25" customHeight="1">
      <c r="A221" s="241" t="s">
        <v>342</v>
      </c>
      <c r="B221" s="331">
        <v>2890000000</v>
      </c>
      <c r="C221" s="331"/>
      <c r="D221" s="72"/>
      <c r="E221" s="30">
        <f t="shared" ref="E221:G221" si="17">E222</f>
        <v>600000</v>
      </c>
      <c r="F221" s="30">
        <f t="shared" si="17"/>
        <v>0</v>
      </c>
      <c r="G221" s="30">
        <f t="shared" si="17"/>
        <v>600000</v>
      </c>
    </row>
    <row r="222" spans="1:7" ht="20.25" customHeight="1">
      <c r="A222" s="241" t="s">
        <v>141</v>
      </c>
      <c r="B222" s="331">
        <v>2890100000</v>
      </c>
      <c r="C222" s="331"/>
      <c r="D222" s="72"/>
      <c r="E222" s="30">
        <f>E223+E224</f>
        <v>600000</v>
      </c>
      <c r="F222" s="30">
        <f t="shared" ref="F222:G222" si="18">F223+F224</f>
        <v>0</v>
      </c>
      <c r="G222" s="30">
        <f t="shared" si="18"/>
        <v>600000</v>
      </c>
    </row>
    <row r="223" spans="1:7" ht="40.5" customHeight="1">
      <c r="A223" s="241" t="s">
        <v>659</v>
      </c>
      <c r="B223" s="331">
        <v>2890120600</v>
      </c>
      <c r="C223" s="331"/>
      <c r="D223" s="72">
        <v>200</v>
      </c>
      <c r="E223" s="79">
        <v>600000</v>
      </c>
      <c r="F223" s="153">
        <v>-17065.5</v>
      </c>
      <c r="G223" s="198">
        <f>E223+F223</f>
        <v>582934.5</v>
      </c>
    </row>
    <row r="224" spans="1:7" s="292" customFormat="1" ht="40.5" customHeight="1">
      <c r="A224" s="298" t="s">
        <v>659</v>
      </c>
      <c r="B224" s="345" t="s">
        <v>809</v>
      </c>
      <c r="C224" s="348"/>
      <c r="D224" s="291">
        <v>200</v>
      </c>
      <c r="E224" s="288"/>
      <c r="F224" s="264">
        <v>17065.5</v>
      </c>
      <c r="G224" s="288">
        <f>E224+F224</f>
        <v>17065.5</v>
      </c>
    </row>
    <row r="225" spans="1:7" ht="65.25" customHeight="1">
      <c r="A225" s="241" t="s">
        <v>343</v>
      </c>
      <c r="B225" s="331" t="s">
        <v>344</v>
      </c>
      <c r="C225" s="331"/>
      <c r="D225" s="72"/>
      <c r="E225" s="30">
        <f t="shared" ref="E225:G226" si="19">E226</f>
        <v>500000</v>
      </c>
      <c r="F225" s="30">
        <f t="shared" si="19"/>
        <v>0</v>
      </c>
      <c r="G225" s="30">
        <f t="shared" si="19"/>
        <v>500000</v>
      </c>
    </row>
    <row r="226" spans="1:7" ht="30.75" customHeight="1">
      <c r="A226" s="241" t="s">
        <v>122</v>
      </c>
      <c r="B226" s="331" t="s">
        <v>345</v>
      </c>
      <c r="C226" s="331"/>
      <c r="D226" s="72"/>
      <c r="E226" s="30">
        <f t="shared" si="19"/>
        <v>500000</v>
      </c>
      <c r="F226" s="30">
        <f t="shared" si="19"/>
        <v>0</v>
      </c>
      <c r="G226" s="30">
        <f t="shared" si="19"/>
        <v>500000</v>
      </c>
    </row>
    <row r="227" spans="1:7" ht="52.5" customHeight="1">
      <c r="A227" s="113" t="s">
        <v>616</v>
      </c>
      <c r="B227" s="330" t="s">
        <v>617</v>
      </c>
      <c r="C227" s="330"/>
      <c r="D227" s="63">
        <v>500</v>
      </c>
      <c r="E227" s="79">
        <v>500000</v>
      </c>
      <c r="F227" s="153"/>
      <c r="G227" s="198">
        <f>E227+F227</f>
        <v>500000</v>
      </c>
    </row>
    <row r="228" spans="1:7" s="274" customFormat="1" ht="29.25" customHeight="1">
      <c r="A228" s="8" t="s">
        <v>796</v>
      </c>
      <c r="B228" s="327" t="s">
        <v>797</v>
      </c>
      <c r="C228" s="328"/>
      <c r="D228" s="227"/>
      <c r="E228" s="268">
        <f t="shared" ref="E228:G229" si="20">E229</f>
        <v>0</v>
      </c>
      <c r="F228" s="268">
        <f t="shared" si="20"/>
        <v>100000</v>
      </c>
      <c r="G228" s="268">
        <f t="shared" si="20"/>
        <v>100000</v>
      </c>
    </row>
    <row r="229" spans="1:7" s="274" customFormat="1" ht="28.5" customHeight="1">
      <c r="A229" s="8" t="s">
        <v>798</v>
      </c>
      <c r="B229" s="327" t="s">
        <v>799</v>
      </c>
      <c r="C229" s="328"/>
      <c r="D229" s="227"/>
      <c r="E229" s="268">
        <f t="shared" si="20"/>
        <v>0</v>
      </c>
      <c r="F229" s="268">
        <f t="shared" si="20"/>
        <v>100000</v>
      </c>
      <c r="G229" s="268">
        <f t="shared" si="20"/>
        <v>100000</v>
      </c>
    </row>
    <row r="230" spans="1:7" s="274" customFormat="1" ht="43.5" customHeight="1">
      <c r="A230" s="8" t="s">
        <v>800</v>
      </c>
      <c r="B230" s="327" t="s">
        <v>801</v>
      </c>
      <c r="C230" s="328"/>
      <c r="D230" s="272">
        <v>200</v>
      </c>
      <c r="E230" s="268"/>
      <c r="F230" s="268">
        <v>100000</v>
      </c>
      <c r="G230" s="268">
        <f>E230+F230</f>
        <v>100000</v>
      </c>
    </row>
    <row r="231" spans="1:7" ht="43.5" customHeight="1">
      <c r="A231" s="241" t="s">
        <v>492</v>
      </c>
      <c r="B231" s="332">
        <v>2900000000</v>
      </c>
      <c r="C231" s="332"/>
      <c r="D231" s="72"/>
      <c r="E231" s="29">
        <f>E232+E238</f>
        <v>3787215.04</v>
      </c>
      <c r="F231" s="29">
        <f>F232+F238</f>
        <v>0</v>
      </c>
      <c r="G231" s="29">
        <f>G232+G238</f>
        <v>3787215.04</v>
      </c>
    </row>
    <row r="232" spans="1:7" ht="27" customHeight="1">
      <c r="A232" s="241" t="s">
        <v>493</v>
      </c>
      <c r="B232" s="331">
        <v>2910000000</v>
      </c>
      <c r="C232" s="331"/>
      <c r="D232" s="72"/>
      <c r="E232" s="30">
        <f>E233+E235</f>
        <v>787215.04</v>
      </c>
      <c r="F232" s="30">
        <f>F233+F235</f>
        <v>0</v>
      </c>
      <c r="G232" s="30">
        <f>G233+G235</f>
        <v>787215.04</v>
      </c>
    </row>
    <row r="233" spans="1:7" ht="30" customHeight="1">
      <c r="A233" s="241" t="s">
        <v>437</v>
      </c>
      <c r="B233" s="331">
        <v>2910100000</v>
      </c>
      <c r="C233" s="331"/>
      <c r="D233" s="72"/>
      <c r="E233" s="30">
        <f>E234</f>
        <v>550000</v>
      </c>
      <c r="F233" s="30">
        <f>F234</f>
        <v>0</v>
      </c>
      <c r="G233" s="30">
        <f>G234</f>
        <v>550000</v>
      </c>
    </row>
    <row r="234" spans="1:7" ht="28.5" customHeight="1">
      <c r="A234" s="241" t="s">
        <v>494</v>
      </c>
      <c r="B234" s="331">
        <v>2910120700</v>
      </c>
      <c r="C234" s="331"/>
      <c r="D234" s="72">
        <v>200</v>
      </c>
      <c r="E234" s="79">
        <v>550000</v>
      </c>
      <c r="F234" s="153"/>
      <c r="G234" s="198">
        <f>E234+F234</f>
        <v>550000</v>
      </c>
    </row>
    <row r="235" spans="1:7" s="81" customFormat="1" ht="20.25" customHeight="1">
      <c r="A235" s="241" t="s">
        <v>424</v>
      </c>
      <c r="B235" s="331">
        <v>2910200000</v>
      </c>
      <c r="C235" s="331"/>
      <c r="D235" s="72"/>
      <c r="E235" s="30">
        <f>E236+E237</f>
        <v>237215.04</v>
      </c>
      <c r="F235" s="30">
        <f>F236+F237</f>
        <v>0</v>
      </c>
      <c r="G235" s="30">
        <f>G236+G237</f>
        <v>237215.04</v>
      </c>
    </row>
    <row r="236" spans="1:7" ht="29.25" customHeight="1">
      <c r="A236" s="241" t="s">
        <v>495</v>
      </c>
      <c r="B236" s="331">
        <v>2910220710</v>
      </c>
      <c r="C236" s="331"/>
      <c r="D236" s="72">
        <v>200</v>
      </c>
      <c r="E236" s="79">
        <v>149119.04000000001</v>
      </c>
      <c r="F236" s="153"/>
      <c r="G236" s="198">
        <f>E236+F236</f>
        <v>149119.04000000001</v>
      </c>
    </row>
    <row r="237" spans="1:7" s="136" customFormat="1" ht="42.75" customHeight="1">
      <c r="A237" s="242" t="s">
        <v>570</v>
      </c>
      <c r="B237" s="347" t="s">
        <v>653</v>
      </c>
      <c r="C237" s="347"/>
      <c r="D237" s="135">
        <v>200</v>
      </c>
      <c r="E237" s="137">
        <v>88096</v>
      </c>
      <c r="F237" s="146"/>
      <c r="G237" s="198">
        <f>E237+F237</f>
        <v>88096</v>
      </c>
    </row>
    <row r="238" spans="1:7" ht="21" customHeight="1">
      <c r="A238" s="241" t="s">
        <v>496</v>
      </c>
      <c r="B238" s="331">
        <v>2920000000</v>
      </c>
      <c r="C238" s="331"/>
      <c r="D238" s="74"/>
      <c r="E238" s="30">
        <f>E239</f>
        <v>3000000</v>
      </c>
      <c r="F238" s="30">
        <f>F239</f>
        <v>0</v>
      </c>
      <c r="G238" s="30">
        <f>G239</f>
        <v>3000000</v>
      </c>
    </row>
    <row r="239" spans="1:7" ht="28.5" customHeight="1">
      <c r="A239" s="241" t="s">
        <v>383</v>
      </c>
      <c r="B239" s="331">
        <v>2920200000</v>
      </c>
      <c r="C239" s="331"/>
      <c r="D239" s="72"/>
      <c r="E239" s="30">
        <f>E240+E241</f>
        <v>3000000</v>
      </c>
      <c r="F239" s="30">
        <f>F240+F241</f>
        <v>0</v>
      </c>
      <c r="G239" s="30">
        <f>G240+G241</f>
        <v>3000000</v>
      </c>
    </row>
    <row r="240" spans="1:7" ht="30.75" customHeight="1">
      <c r="A240" s="241" t="s">
        <v>497</v>
      </c>
      <c r="B240" s="331">
        <v>2920220750</v>
      </c>
      <c r="C240" s="331"/>
      <c r="D240" s="72">
        <v>200</v>
      </c>
      <c r="E240" s="79">
        <v>2600000</v>
      </c>
      <c r="F240" s="153"/>
      <c r="G240" s="198">
        <f>E240+F240</f>
        <v>2600000</v>
      </c>
    </row>
    <row r="241" spans="1:7" ht="54.75" customHeight="1">
      <c r="A241" s="241" t="s">
        <v>498</v>
      </c>
      <c r="B241" s="331">
        <v>2920220760</v>
      </c>
      <c r="C241" s="331"/>
      <c r="D241" s="72">
        <v>200</v>
      </c>
      <c r="E241" s="79">
        <v>400000</v>
      </c>
      <c r="F241" s="153"/>
      <c r="G241" s="198">
        <f>E241+F241</f>
        <v>400000</v>
      </c>
    </row>
    <row r="242" spans="1:7" s="81" customFormat="1" ht="29.25" customHeight="1">
      <c r="A242" s="248" t="s">
        <v>399</v>
      </c>
      <c r="B242" s="332">
        <v>3100000000</v>
      </c>
      <c r="C242" s="332"/>
      <c r="D242" s="72"/>
      <c r="E242" s="29">
        <f>E243+E249</f>
        <v>2575000</v>
      </c>
      <c r="F242" s="29">
        <f>F243+F249</f>
        <v>0</v>
      </c>
      <c r="G242" s="29">
        <f>G243+G249</f>
        <v>2575000</v>
      </c>
    </row>
    <row r="243" spans="1:7" ht="30" customHeight="1">
      <c r="A243" s="241" t="s">
        <v>346</v>
      </c>
      <c r="B243" s="331">
        <v>3110000000</v>
      </c>
      <c r="C243" s="331"/>
      <c r="D243" s="72"/>
      <c r="E243" s="30">
        <f>E244+E247</f>
        <v>1700000</v>
      </c>
      <c r="F243" s="30">
        <f>F244+F247</f>
        <v>0</v>
      </c>
      <c r="G243" s="30">
        <f>G244+G247</f>
        <v>1700000</v>
      </c>
    </row>
    <row r="244" spans="1:7" ht="28.5" customHeight="1">
      <c r="A244" s="241" t="s">
        <v>347</v>
      </c>
      <c r="B244" s="331">
        <v>3110100000</v>
      </c>
      <c r="C244" s="331"/>
      <c r="D244" s="72"/>
      <c r="E244" s="30">
        <f>E245+E246</f>
        <v>500000</v>
      </c>
      <c r="F244" s="30">
        <f>F245+F246</f>
        <v>0</v>
      </c>
      <c r="G244" s="30">
        <f>G245+G246</f>
        <v>500000</v>
      </c>
    </row>
    <row r="245" spans="1:7" ht="55.5" customHeight="1">
      <c r="A245" s="241" t="s">
        <v>348</v>
      </c>
      <c r="B245" s="331">
        <v>3110120800</v>
      </c>
      <c r="C245" s="331"/>
      <c r="D245" s="72">
        <v>200</v>
      </c>
      <c r="E245" s="79">
        <v>400000</v>
      </c>
      <c r="F245" s="153"/>
      <c r="G245" s="198">
        <f>E245+F245</f>
        <v>400000</v>
      </c>
    </row>
    <row r="246" spans="1:7" ht="40.5" customHeight="1">
      <c r="A246" s="241" t="s">
        <v>349</v>
      </c>
      <c r="B246" s="331">
        <v>3110120810</v>
      </c>
      <c r="C246" s="331"/>
      <c r="D246" s="72">
        <v>200</v>
      </c>
      <c r="E246" s="79">
        <v>100000</v>
      </c>
      <c r="F246" s="153"/>
      <c r="G246" s="198">
        <f>E246+F246</f>
        <v>100000</v>
      </c>
    </row>
    <row r="247" spans="1:7" ht="25.5" customHeight="1">
      <c r="A247" s="17" t="s">
        <v>581</v>
      </c>
      <c r="B247" s="331">
        <v>3110200000</v>
      </c>
      <c r="C247" s="331"/>
      <c r="D247" s="101"/>
      <c r="E247" s="102">
        <f>E248</f>
        <v>1200000</v>
      </c>
      <c r="F247" s="153">
        <f>F248</f>
        <v>0</v>
      </c>
      <c r="G247" s="198">
        <f>G248</f>
        <v>1200000</v>
      </c>
    </row>
    <row r="248" spans="1:7" s="103" customFormat="1" ht="42" customHeight="1">
      <c r="A248" s="241" t="s">
        <v>350</v>
      </c>
      <c r="B248" s="331">
        <v>3110220820</v>
      </c>
      <c r="C248" s="331"/>
      <c r="D248" s="72">
        <v>200</v>
      </c>
      <c r="E248" s="79">
        <v>1200000</v>
      </c>
      <c r="F248" s="153"/>
      <c r="G248" s="198">
        <f>E248+F248</f>
        <v>1200000</v>
      </c>
    </row>
    <row r="249" spans="1:7" ht="39.75" customHeight="1">
      <c r="A249" s="241" t="s">
        <v>384</v>
      </c>
      <c r="B249" s="331">
        <v>3120000000</v>
      </c>
      <c r="C249" s="331"/>
      <c r="D249" s="72"/>
      <c r="E249" s="30">
        <f>E250</f>
        <v>875000</v>
      </c>
      <c r="F249" s="30">
        <f>F250</f>
        <v>0</v>
      </c>
      <c r="G249" s="30">
        <f>G250</f>
        <v>875000</v>
      </c>
    </row>
    <row r="250" spans="1:7" ht="40.5" customHeight="1">
      <c r="A250" s="241" t="s">
        <v>385</v>
      </c>
      <c r="B250" s="331">
        <v>3120100000</v>
      </c>
      <c r="C250" s="331"/>
      <c r="D250" s="72"/>
      <c r="E250" s="30">
        <f>E251+E252+E253</f>
        <v>875000</v>
      </c>
      <c r="F250" s="30">
        <f>F251+F252+F253</f>
        <v>0</v>
      </c>
      <c r="G250" s="30">
        <f>G251+G252+G253</f>
        <v>875000</v>
      </c>
    </row>
    <row r="251" spans="1:7" ht="39.75" customHeight="1">
      <c r="A251" s="241" t="s">
        <v>386</v>
      </c>
      <c r="B251" s="331">
        <v>3120120850</v>
      </c>
      <c r="C251" s="331"/>
      <c r="D251" s="72">
        <v>200</v>
      </c>
      <c r="E251" s="79">
        <v>550000</v>
      </c>
      <c r="F251" s="153"/>
      <c r="G251" s="198">
        <f>E251+F251</f>
        <v>550000</v>
      </c>
    </row>
    <row r="252" spans="1:7" ht="42.75" customHeight="1">
      <c r="A252" s="241" t="s">
        <v>387</v>
      </c>
      <c r="B252" s="331">
        <v>3120120860</v>
      </c>
      <c r="C252" s="331"/>
      <c r="D252" s="72">
        <v>200</v>
      </c>
      <c r="E252" s="79">
        <v>250000</v>
      </c>
      <c r="F252" s="153"/>
      <c r="G252" s="198">
        <f>E252+F252</f>
        <v>250000</v>
      </c>
    </row>
    <row r="253" spans="1:7" ht="52.5" customHeight="1">
      <c r="A253" s="241" t="s">
        <v>388</v>
      </c>
      <c r="B253" s="331">
        <v>3120120870</v>
      </c>
      <c r="C253" s="331"/>
      <c r="D253" s="72">
        <v>200</v>
      </c>
      <c r="E253" s="79">
        <v>75000</v>
      </c>
      <c r="F253" s="153"/>
      <c r="G253" s="198">
        <f>E253+F253</f>
        <v>75000</v>
      </c>
    </row>
    <row r="254" spans="1:7" ht="31.5" customHeight="1">
      <c r="A254" s="248" t="s">
        <v>351</v>
      </c>
      <c r="B254" s="332">
        <v>3200000000</v>
      </c>
      <c r="C254" s="332"/>
      <c r="D254" s="71"/>
      <c r="E254" s="29">
        <f>E255+E258</f>
        <v>50000</v>
      </c>
      <c r="F254" s="29">
        <f>F255+F258</f>
        <v>0</v>
      </c>
      <c r="G254" s="29">
        <f>G255+G258</f>
        <v>50000</v>
      </c>
    </row>
    <row r="255" spans="1:7" ht="27.75" customHeight="1">
      <c r="A255" s="241" t="s">
        <v>352</v>
      </c>
      <c r="B255" s="331">
        <v>3210000000</v>
      </c>
      <c r="C255" s="331"/>
      <c r="D255" s="72"/>
      <c r="E255" s="30">
        <f t="shared" ref="E255:G256" si="21">E256</f>
        <v>40000</v>
      </c>
      <c r="F255" s="30">
        <f t="shared" si="21"/>
        <v>0</v>
      </c>
      <c r="G255" s="30">
        <f t="shared" si="21"/>
        <v>40000</v>
      </c>
    </row>
    <row r="256" spans="1:7" ht="28.5" customHeight="1">
      <c r="A256" s="241" t="s">
        <v>353</v>
      </c>
      <c r="B256" s="331">
        <v>3210100000</v>
      </c>
      <c r="C256" s="331"/>
      <c r="D256" s="72"/>
      <c r="E256" s="30">
        <f t="shared" si="21"/>
        <v>40000</v>
      </c>
      <c r="F256" s="30">
        <f t="shared" si="21"/>
        <v>0</v>
      </c>
      <c r="G256" s="30">
        <f t="shared" si="21"/>
        <v>40000</v>
      </c>
    </row>
    <row r="257" spans="1:7" ht="39.75" customHeight="1">
      <c r="A257" s="241" t="s">
        <v>354</v>
      </c>
      <c r="B257" s="331">
        <v>3210100700</v>
      </c>
      <c r="C257" s="331"/>
      <c r="D257" s="72">
        <v>200</v>
      </c>
      <c r="E257" s="79">
        <v>40000</v>
      </c>
      <c r="F257" s="153"/>
      <c r="G257" s="198">
        <f>E257+F257</f>
        <v>40000</v>
      </c>
    </row>
    <row r="258" spans="1:7" ht="28.5" customHeight="1">
      <c r="A258" s="241" t="s">
        <v>355</v>
      </c>
      <c r="B258" s="331">
        <v>3220000000</v>
      </c>
      <c r="C258" s="331"/>
      <c r="D258" s="72"/>
      <c r="E258" s="30">
        <f>E259</f>
        <v>10000</v>
      </c>
      <c r="F258" s="30">
        <f>F259</f>
        <v>0</v>
      </c>
      <c r="G258" s="30">
        <f>G259</f>
        <v>10000</v>
      </c>
    </row>
    <row r="259" spans="1:7" ht="27.75" customHeight="1">
      <c r="A259" s="241" t="s">
        <v>356</v>
      </c>
      <c r="B259" s="331">
        <v>3220100000</v>
      </c>
      <c r="C259" s="331"/>
      <c r="D259" s="72"/>
      <c r="E259" s="30">
        <f>E260</f>
        <v>10000</v>
      </c>
      <c r="F259" s="30">
        <f t="shared" ref="F259:G259" si="22">F260</f>
        <v>0</v>
      </c>
      <c r="G259" s="30">
        <f t="shared" si="22"/>
        <v>10000</v>
      </c>
    </row>
    <row r="260" spans="1:7" s="202" customFormat="1" ht="39" customHeight="1">
      <c r="A260" s="241" t="s">
        <v>357</v>
      </c>
      <c r="B260" s="331">
        <v>3220100740</v>
      </c>
      <c r="C260" s="331"/>
      <c r="D260" s="201">
        <v>200</v>
      </c>
      <c r="E260" s="215">
        <v>10000</v>
      </c>
      <c r="F260" s="203"/>
      <c r="G260" s="203">
        <f>E260+F260</f>
        <v>10000</v>
      </c>
    </row>
    <row r="261" spans="1:7" ht="23.25" customHeight="1">
      <c r="A261" s="248" t="s">
        <v>358</v>
      </c>
      <c r="B261" s="332">
        <v>3300000000</v>
      </c>
      <c r="C261" s="332"/>
      <c r="D261" s="71"/>
      <c r="E261" s="29">
        <f>E266+E262+E270</f>
        <v>2136747.46</v>
      </c>
      <c r="F261" s="29">
        <f>F266+F262+F270</f>
        <v>0</v>
      </c>
      <c r="G261" s="29">
        <f>G266+G262+G270</f>
        <v>2136747.46</v>
      </c>
    </row>
    <row r="262" spans="1:7" ht="28.5" customHeight="1">
      <c r="A262" s="241" t="s">
        <v>359</v>
      </c>
      <c r="B262" s="331">
        <v>3310000000</v>
      </c>
      <c r="C262" s="331"/>
      <c r="D262" s="72"/>
      <c r="E262" s="30">
        <f>E263</f>
        <v>1000000</v>
      </c>
      <c r="F262" s="30">
        <f>F263</f>
        <v>0</v>
      </c>
      <c r="G262" s="30">
        <f>G263</f>
        <v>1000000</v>
      </c>
    </row>
    <row r="263" spans="1:7" ht="27.75" customHeight="1">
      <c r="A263" s="241" t="s">
        <v>360</v>
      </c>
      <c r="B263" s="331">
        <v>3310100000</v>
      </c>
      <c r="C263" s="331"/>
      <c r="D263" s="72"/>
      <c r="E263" s="30">
        <f>E264+E265</f>
        <v>1000000</v>
      </c>
      <c r="F263" s="30">
        <f>F264+F265</f>
        <v>0</v>
      </c>
      <c r="G263" s="30">
        <f>G264+G265</f>
        <v>1000000</v>
      </c>
    </row>
    <row r="264" spans="1:7" ht="42.75" customHeight="1">
      <c r="A264" s="241" t="s">
        <v>361</v>
      </c>
      <c r="B264" s="331">
        <v>3310100810</v>
      </c>
      <c r="C264" s="331"/>
      <c r="D264" s="72">
        <v>200</v>
      </c>
      <c r="E264" s="79">
        <v>900000</v>
      </c>
      <c r="F264" s="153"/>
      <c r="G264" s="198">
        <f>E264+F264</f>
        <v>900000</v>
      </c>
    </row>
    <row r="265" spans="1:7" ht="51.75" customHeight="1">
      <c r="A265" s="241" t="s">
        <v>362</v>
      </c>
      <c r="B265" s="331">
        <v>3310100840</v>
      </c>
      <c r="C265" s="331"/>
      <c r="D265" s="72">
        <v>200</v>
      </c>
      <c r="E265" s="79">
        <v>100000</v>
      </c>
      <c r="F265" s="153"/>
      <c r="G265" s="198">
        <f>E265+F265</f>
        <v>100000</v>
      </c>
    </row>
    <row r="266" spans="1:7" ht="32.25" customHeight="1">
      <c r="A266" s="241" t="s">
        <v>363</v>
      </c>
      <c r="B266" s="331">
        <v>3320000000</v>
      </c>
      <c r="C266" s="331"/>
      <c r="D266" s="72"/>
      <c r="E266" s="30">
        <f>E267</f>
        <v>400000</v>
      </c>
      <c r="F266" s="30">
        <f>F267</f>
        <v>0</v>
      </c>
      <c r="G266" s="30">
        <f>G267</f>
        <v>400000</v>
      </c>
    </row>
    <row r="267" spans="1:7" ht="53.25" customHeight="1">
      <c r="A267" s="241" t="s">
        <v>364</v>
      </c>
      <c r="B267" s="331">
        <v>3320100000</v>
      </c>
      <c r="C267" s="331"/>
      <c r="D267" s="72"/>
      <c r="E267" s="30">
        <f>E268+E269</f>
        <v>400000</v>
      </c>
      <c r="F267" s="30">
        <f>F268+F269</f>
        <v>0</v>
      </c>
      <c r="G267" s="30">
        <f>G268+G269</f>
        <v>400000</v>
      </c>
    </row>
    <row r="268" spans="1:7" ht="54" customHeight="1">
      <c r="A268" s="241" t="s">
        <v>365</v>
      </c>
      <c r="B268" s="331">
        <v>3320100820</v>
      </c>
      <c r="C268" s="331"/>
      <c r="D268" s="72">
        <v>200</v>
      </c>
      <c r="E268" s="79">
        <v>50000</v>
      </c>
      <c r="F268" s="153"/>
      <c r="G268" s="198">
        <f>E268+F268</f>
        <v>50000</v>
      </c>
    </row>
    <row r="269" spans="1:7" ht="42.75" customHeight="1">
      <c r="A269" s="241" t="s">
        <v>107</v>
      </c>
      <c r="B269" s="316">
        <v>3320100830</v>
      </c>
      <c r="C269" s="316"/>
      <c r="D269" s="72">
        <v>200</v>
      </c>
      <c r="E269" s="79">
        <v>350000</v>
      </c>
      <c r="F269" s="153"/>
      <c r="G269" s="198">
        <f>E269+F269</f>
        <v>350000</v>
      </c>
    </row>
    <row r="270" spans="1:7" ht="30.75" customHeight="1">
      <c r="A270" s="241" t="s">
        <v>389</v>
      </c>
      <c r="B270" s="331">
        <v>3330000000</v>
      </c>
      <c r="C270" s="331"/>
      <c r="D270" s="72"/>
      <c r="E270" s="30">
        <f>E271</f>
        <v>736747.46</v>
      </c>
      <c r="F270" s="30">
        <f>F271</f>
        <v>0</v>
      </c>
      <c r="G270" s="30">
        <f>G271</f>
        <v>736747.46</v>
      </c>
    </row>
    <row r="271" spans="1:7" ht="29.25" customHeight="1">
      <c r="A271" s="241" t="s">
        <v>390</v>
      </c>
      <c r="B271" s="331">
        <v>3330100000</v>
      </c>
      <c r="C271" s="331"/>
      <c r="D271" s="72"/>
      <c r="E271" s="30">
        <f>E272+E274+E273+E275</f>
        <v>736747.46</v>
      </c>
      <c r="F271" s="30">
        <f>F272+F274+F273+F275</f>
        <v>0</v>
      </c>
      <c r="G271" s="30">
        <f>G272+G274+G273+G275</f>
        <v>736747.46</v>
      </c>
    </row>
    <row r="272" spans="1:7" ht="43.5" customHeight="1">
      <c r="A272" s="241" t="s">
        <v>391</v>
      </c>
      <c r="B272" s="331">
        <v>3330100850</v>
      </c>
      <c r="C272" s="331"/>
      <c r="D272" s="72">
        <v>200</v>
      </c>
      <c r="E272" s="79">
        <v>130000</v>
      </c>
      <c r="F272" s="153"/>
      <c r="G272" s="198">
        <f>E272+F272</f>
        <v>130000</v>
      </c>
    </row>
    <row r="273" spans="1:7" ht="42" customHeight="1">
      <c r="A273" s="241" t="s">
        <v>425</v>
      </c>
      <c r="B273" s="331">
        <v>3330100850</v>
      </c>
      <c r="C273" s="331"/>
      <c r="D273" s="72">
        <v>600</v>
      </c>
      <c r="E273" s="79">
        <v>100000</v>
      </c>
      <c r="F273" s="153"/>
      <c r="G273" s="198">
        <f>E273+F273</f>
        <v>100000</v>
      </c>
    </row>
    <row r="274" spans="1:7" ht="64.5" customHeight="1">
      <c r="A274" s="241" t="s">
        <v>401</v>
      </c>
      <c r="B274" s="331">
        <v>3330180360</v>
      </c>
      <c r="C274" s="331"/>
      <c r="D274" s="72">
        <v>100</v>
      </c>
      <c r="E274" s="79">
        <v>465194.17</v>
      </c>
      <c r="F274" s="153"/>
      <c r="G274" s="198">
        <f>E274+F274</f>
        <v>465194.17</v>
      </c>
    </row>
    <row r="275" spans="1:7" ht="39.75" customHeight="1">
      <c r="A275" s="241" t="s">
        <v>560</v>
      </c>
      <c r="B275" s="331">
        <v>3330180360</v>
      </c>
      <c r="C275" s="331"/>
      <c r="D275" s="89">
        <v>200</v>
      </c>
      <c r="E275" s="79">
        <v>41553.29</v>
      </c>
      <c r="F275" s="153"/>
      <c r="G275" s="198">
        <f>E275+F275</f>
        <v>41553.29</v>
      </c>
    </row>
    <row r="276" spans="1:7" s="81" customFormat="1" ht="29.25" customHeight="1">
      <c r="A276" s="248" t="s">
        <v>525</v>
      </c>
      <c r="B276" s="332">
        <v>4000000000</v>
      </c>
      <c r="C276" s="332"/>
      <c r="D276" s="72"/>
      <c r="E276" s="29">
        <f>E277+E280+E293+E312+E317</f>
        <v>58082184.359999999</v>
      </c>
      <c r="F276" s="29">
        <f>F277+F280+F293+F312+F317</f>
        <v>704228.22</v>
      </c>
      <c r="G276" s="29">
        <f>G277+G280+G293+G312+G317</f>
        <v>58786412.580000006</v>
      </c>
    </row>
    <row r="277" spans="1:7" ht="25.5" customHeight="1">
      <c r="A277" s="248" t="s">
        <v>13</v>
      </c>
      <c r="B277" s="332">
        <v>4090000000</v>
      </c>
      <c r="C277" s="332"/>
      <c r="D277" s="72"/>
      <c r="E277" s="29">
        <f>E278+E279</f>
        <v>874317</v>
      </c>
      <c r="F277" s="29">
        <f>F278+F279</f>
        <v>0</v>
      </c>
      <c r="G277" s="29">
        <f>G278+G279</f>
        <v>874317</v>
      </c>
    </row>
    <row r="278" spans="1:7" ht="54.75" customHeight="1">
      <c r="A278" s="241" t="s">
        <v>499</v>
      </c>
      <c r="B278" s="331">
        <v>4090000270</v>
      </c>
      <c r="C278" s="331"/>
      <c r="D278" s="72">
        <v>100</v>
      </c>
      <c r="E278" s="30">
        <v>764159</v>
      </c>
      <c r="F278" s="30"/>
      <c r="G278" s="198">
        <f>E278+F278</f>
        <v>764159</v>
      </c>
    </row>
    <row r="279" spans="1:7" ht="42" customHeight="1">
      <c r="A279" s="241" t="s">
        <v>500</v>
      </c>
      <c r="B279" s="331">
        <v>4090000270</v>
      </c>
      <c r="C279" s="331"/>
      <c r="D279" s="72">
        <v>200</v>
      </c>
      <c r="E279" s="30">
        <v>110158</v>
      </c>
      <c r="F279" s="30"/>
      <c r="G279" s="198">
        <f>E279+F279</f>
        <v>110158</v>
      </c>
    </row>
    <row r="280" spans="1:7" ht="31.5" customHeight="1">
      <c r="A280" s="248" t="s">
        <v>501</v>
      </c>
      <c r="B280" s="332">
        <v>4100000000</v>
      </c>
      <c r="C280" s="332"/>
      <c r="D280" s="72"/>
      <c r="E280" s="29">
        <f>E281+E282+E283+E284+E288+E289+E290+E285+E286+E287+E291+E292</f>
        <v>32231935.800000001</v>
      </c>
      <c r="F280" s="29">
        <f>F281+F282+F283+F284+F288+F289+F290+F285+F286+F287+F291+F292</f>
        <v>74400</v>
      </c>
      <c r="G280" s="29">
        <f>G281+G282+G283+G284+G288+G289+G290+G285+G286+G287+G291+G292</f>
        <v>32306335.800000001</v>
      </c>
    </row>
    <row r="281" spans="1:7" ht="68.25" customHeight="1">
      <c r="A281" s="241" t="s">
        <v>92</v>
      </c>
      <c r="B281" s="331">
        <v>4190000250</v>
      </c>
      <c r="C281" s="331"/>
      <c r="D281" s="72">
        <v>100</v>
      </c>
      <c r="E281" s="79">
        <v>1706906</v>
      </c>
      <c r="F281" s="153"/>
      <c r="G281" s="198">
        <f t="shared" ref="G281:G292" si="23">E281+F281</f>
        <v>1706906</v>
      </c>
    </row>
    <row r="282" spans="1:7" ht="57.75" customHeight="1">
      <c r="A282" s="241" t="s">
        <v>502</v>
      </c>
      <c r="B282" s="331">
        <v>4190000280</v>
      </c>
      <c r="C282" s="331"/>
      <c r="D282" s="72">
        <v>100</v>
      </c>
      <c r="E282" s="79">
        <v>19622551</v>
      </c>
      <c r="F282" s="153">
        <v>74400</v>
      </c>
      <c r="G282" s="198">
        <f t="shared" si="23"/>
        <v>19696951</v>
      </c>
    </row>
    <row r="283" spans="1:7" ht="40.5" customHeight="1">
      <c r="A283" s="241" t="s">
        <v>503</v>
      </c>
      <c r="B283" s="331">
        <v>4190000280</v>
      </c>
      <c r="C283" s="331"/>
      <c r="D283" s="72">
        <v>200</v>
      </c>
      <c r="E283" s="79">
        <v>956615.8</v>
      </c>
      <c r="F283" s="153"/>
      <c r="G283" s="198">
        <f t="shared" si="23"/>
        <v>956615.8</v>
      </c>
    </row>
    <row r="284" spans="1:7" ht="28.5" customHeight="1">
      <c r="A284" s="241" t="s">
        <v>504</v>
      </c>
      <c r="B284" s="331">
        <v>4190000280</v>
      </c>
      <c r="C284" s="331"/>
      <c r="D284" s="72">
        <v>800</v>
      </c>
      <c r="E284" s="79">
        <v>5900</v>
      </c>
      <c r="F284" s="153"/>
      <c r="G284" s="198">
        <f t="shared" si="23"/>
        <v>5900</v>
      </c>
    </row>
    <row r="285" spans="1:7" ht="55.5" customHeight="1">
      <c r="A285" s="241" t="s">
        <v>505</v>
      </c>
      <c r="B285" s="331">
        <v>4190000260</v>
      </c>
      <c r="C285" s="331"/>
      <c r="D285" s="72">
        <v>100</v>
      </c>
      <c r="E285" s="79">
        <v>2538397</v>
      </c>
      <c r="F285" s="153"/>
      <c r="G285" s="198">
        <f t="shared" si="23"/>
        <v>2538397</v>
      </c>
    </row>
    <row r="286" spans="1:7" ht="42.75" customHeight="1">
      <c r="A286" s="241" t="s">
        <v>506</v>
      </c>
      <c r="B286" s="331">
        <v>4190000260</v>
      </c>
      <c r="C286" s="331"/>
      <c r="D286" s="72">
        <v>200</v>
      </c>
      <c r="E286" s="79">
        <v>174565</v>
      </c>
      <c r="F286" s="153"/>
      <c r="G286" s="198">
        <f t="shared" si="23"/>
        <v>174565</v>
      </c>
    </row>
    <row r="287" spans="1:7" ht="29.25" customHeight="1">
      <c r="A287" s="241" t="s">
        <v>507</v>
      </c>
      <c r="B287" s="331">
        <v>4190000260</v>
      </c>
      <c r="C287" s="331"/>
      <c r="D287" s="72">
        <v>800</v>
      </c>
      <c r="E287" s="79">
        <v>3000</v>
      </c>
      <c r="F287" s="153"/>
      <c r="G287" s="198">
        <f t="shared" si="23"/>
        <v>3000</v>
      </c>
    </row>
    <row r="288" spans="1:7" ht="65.25" customHeight="1">
      <c r="A288" s="241" t="s">
        <v>508</v>
      </c>
      <c r="B288" s="331">
        <v>4190000290</v>
      </c>
      <c r="C288" s="331"/>
      <c r="D288" s="72">
        <v>100</v>
      </c>
      <c r="E288" s="79">
        <v>4986811</v>
      </c>
      <c r="F288" s="153"/>
      <c r="G288" s="198">
        <f t="shared" si="23"/>
        <v>4986811</v>
      </c>
    </row>
    <row r="289" spans="1:7" ht="41.25" customHeight="1">
      <c r="A289" s="241" t="s">
        <v>509</v>
      </c>
      <c r="B289" s="331">
        <v>4190000290</v>
      </c>
      <c r="C289" s="331"/>
      <c r="D289" s="72">
        <v>200</v>
      </c>
      <c r="E289" s="79">
        <v>233347</v>
      </c>
      <c r="F289" s="153"/>
      <c r="G289" s="198">
        <f t="shared" si="23"/>
        <v>233347</v>
      </c>
    </row>
    <row r="290" spans="1:7" ht="30.75" customHeight="1">
      <c r="A290" s="241" t="s">
        <v>510</v>
      </c>
      <c r="B290" s="331">
        <v>4190000290</v>
      </c>
      <c r="C290" s="331"/>
      <c r="D290" s="72">
        <v>800</v>
      </c>
      <c r="E290" s="79">
        <v>2000</v>
      </c>
      <c r="F290" s="153"/>
      <c r="G290" s="198">
        <f t="shared" si="23"/>
        <v>2000</v>
      </c>
    </row>
    <row r="291" spans="1:7" ht="64.5" customHeight="1">
      <c r="A291" s="241" t="s">
        <v>511</v>
      </c>
      <c r="B291" s="331">
        <v>4190000370</v>
      </c>
      <c r="C291" s="331"/>
      <c r="D291" s="72">
        <v>100</v>
      </c>
      <c r="E291" s="79">
        <v>1886123</v>
      </c>
      <c r="F291" s="153"/>
      <c r="G291" s="198">
        <f t="shared" si="23"/>
        <v>1886123</v>
      </c>
    </row>
    <row r="292" spans="1:7" ht="40.5" customHeight="1">
      <c r="A292" s="241" t="s">
        <v>512</v>
      </c>
      <c r="B292" s="331">
        <v>4190000370</v>
      </c>
      <c r="C292" s="331"/>
      <c r="D292" s="72">
        <v>200</v>
      </c>
      <c r="E292" s="79">
        <v>115720</v>
      </c>
      <c r="F292" s="153"/>
      <c r="G292" s="198">
        <f t="shared" si="23"/>
        <v>115720</v>
      </c>
    </row>
    <row r="293" spans="1:7" ht="21.75" customHeight="1">
      <c r="A293" s="248" t="s">
        <v>526</v>
      </c>
      <c r="B293" s="332">
        <v>4290000000</v>
      </c>
      <c r="C293" s="332"/>
      <c r="D293" s="72"/>
      <c r="E293" s="29">
        <f>E294+E295+E296+E297+E299+E300+E301+E304+E305+E306+E308+E309+E298+E310+E307+E311+E302+E303</f>
        <v>24355335.259999998</v>
      </c>
      <c r="F293" s="29">
        <f>F294+F295+F296+F297+F299+F300+F301+F304+F305+F306+F308+F309+F298+F310+F307+F311+F302+F303</f>
        <v>630000</v>
      </c>
      <c r="G293" s="29">
        <f>G294+G295+G296+G297+G299+G300+G301+G304+G305+G306+G308+G309+G298+G310+G307+G311+G302+G303</f>
        <v>24985335.259999998</v>
      </c>
    </row>
    <row r="294" spans="1:7" ht="27.75" customHeight="1">
      <c r="A294" s="241" t="s">
        <v>527</v>
      </c>
      <c r="B294" s="331">
        <v>4290020090</v>
      </c>
      <c r="C294" s="331"/>
      <c r="D294" s="72">
        <v>800</v>
      </c>
      <c r="E294" s="79">
        <v>2482490.7599999998</v>
      </c>
      <c r="F294" s="153"/>
      <c r="G294" s="198">
        <f>E294+F294</f>
        <v>2482490.7599999998</v>
      </c>
    </row>
    <row r="295" spans="1:7" ht="30" customHeight="1">
      <c r="A295" s="241" t="s">
        <v>513</v>
      </c>
      <c r="B295" s="331">
        <v>4290020120</v>
      </c>
      <c r="C295" s="331"/>
      <c r="D295" s="72">
        <v>800</v>
      </c>
      <c r="E295" s="79">
        <v>50000</v>
      </c>
      <c r="F295" s="153"/>
      <c r="G295" s="198">
        <f t="shared" ref="G295:G310" si="24">E295+F295</f>
        <v>50000</v>
      </c>
    </row>
    <row r="296" spans="1:7" ht="55.5" customHeight="1">
      <c r="A296" s="241" t="s">
        <v>514</v>
      </c>
      <c r="B296" s="331">
        <v>4290020140</v>
      </c>
      <c r="C296" s="331"/>
      <c r="D296" s="72">
        <v>200</v>
      </c>
      <c r="E296" s="79">
        <v>290500</v>
      </c>
      <c r="F296" s="153"/>
      <c r="G296" s="198">
        <f t="shared" si="24"/>
        <v>290500</v>
      </c>
    </row>
    <row r="297" spans="1:7" ht="56.25" customHeight="1">
      <c r="A297" s="241" t="s">
        <v>585</v>
      </c>
      <c r="B297" s="331">
        <v>4290020150</v>
      </c>
      <c r="C297" s="331"/>
      <c r="D297" s="72">
        <v>200</v>
      </c>
      <c r="E297" s="79">
        <v>320000</v>
      </c>
      <c r="F297" s="153"/>
      <c r="G297" s="198">
        <f t="shared" si="24"/>
        <v>320000</v>
      </c>
    </row>
    <row r="298" spans="1:7" ht="67.5" customHeight="1">
      <c r="A298" s="8" t="s">
        <v>651</v>
      </c>
      <c r="B298" s="329">
        <v>4290008100</v>
      </c>
      <c r="C298" s="329"/>
      <c r="D298" s="63">
        <v>500</v>
      </c>
      <c r="E298" s="109">
        <v>1399200</v>
      </c>
      <c r="F298" s="153"/>
      <c r="G298" s="198">
        <f t="shared" si="24"/>
        <v>1399200</v>
      </c>
    </row>
    <row r="299" spans="1:7" s="110" customFormat="1" ht="72" customHeight="1">
      <c r="A299" s="241" t="s">
        <v>515</v>
      </c>
      <c r="B299" s="331">
        <v>4290000300</v>
      </c>
      <c r="C299" s="331"/>
      <c r="D299" s="72">
        <v>100</v>
      </c>
      <c r="E299" s="79">
        <v>3983834</v>
      </c>
      <c r="F299" s="153"/>
      <c r="G299" s="198">
        <f t="shared" si="24"/>
        <v>3983834</v>
      </c>
    </row>
    <row r="300" spans="1:7" ht="53.25" customHeight="1">
      <c r="A300" s="241" t="s">
        <v>516</v>
      </c>
      <c r="B300" s="331">
        <v>4290000300</v>
      </c>
      <c r="C300" s="331"/>
      <c r="D300" s="72">
        <v>200</v>
      </c>
      <c r="E300" s="79">
        <v>4188854</v>
      </c>
      <c r="F300" s="153"/>
      <c r="G300" s="198">
        <f t="shared" si="24"/>
        <v>4188854</v>
      </c>
    </row>
    <row r="301" spans="1:7" ht="43.5" customHeight="1">
      <c r="A301" s="241" t="s">
        <v>517</v>
      </c>
      <c r="B301" s="331">
        <v>4290000300</v>
      </c>
      <c r="C301" s="331"/>
      <c r="D301" s="72">
        <v>800</v>
      </c>
      <c r="E301" s="79">
        <v>8046</v>
      </c>
      <c r="F301" s="153"/>
      <c r="G301" s="198">
        <f t="shared" si="24"/>
        <v>8046</v>
      </c>
    </row>
    <row r="302" spans="1:7" s="274" customFormat="1" ht="22.5" customHeight="1">
      <c r="A302" s="8" t="s">
        <v>802</v>
      </c>
      <c r="B302" s="349">
        <v>4290000460</v>
      </c>
      <c r="C302" s="350"/>
      <c r="D302" s="272">
        <v>800</v>
      </c>
      <c r="E302" s="268"/>
      <c r="F302" s="268">
        <v>30000</v>
      </c>
      <c r="G302" s="268">
        <f>E302+F302</f>
        <v>30000</v>
      </c>
    </row>
    <row r="303" spans="1:7" s="274" customFormat="1" ht="30.75" customHeight="1">
      <c r="A303" s="8" t="s">
        <v>803</v>
      </c>
      <c r="B303" s="349">
        <v>4290008020</v>
      </c>
      <c r="C303" s="350"/>
      <c r="D303" s="272">
        <v>500</v>
      </c>
      <c r="E303" s="268"/>
      <c r="F303" s="268">
        <v>600000</v>
      </c>
      <c r="G303" s="268">
        <f>E303+F303</f>
        <v>600000</v>
      </c>
    </row>
    <row r="304" spans="1:7" ht="57.75" customHeight="1">
      <c r="A304" s="241" t="s">
        <v>291</v>
      </c>
      <c r="B304" s="331">
        <v>4290002181</v>
      </c>
      <c r="C304" s="331"/>
      <c r="D304" s="72">
        <v>100</v>
      </c>
      <c r="E304" s="79">
        <v>653619</v>
      </c>
      <c r="F304" s="153"/>
      <c r="G304" s="198">
        <f t="shared" si="24"/>
        <v>653619</v>
      </c>
    </row>
    <row r="305" spans="1:7" ht="57.75" customHeight="1">
      <c r="A305" s="241" t="s">
        <v>292</v>
      </c>
      <c r="B305" s="331">
        <v>4290002182</v>
      </c>
      <c r="C305" s="331"/>
      <c r="D305" s="72">
        <v>100</v>
      </c>
      <c r="E305" s="79">
        <v>530029</v>
      </c>
      <c r="F305" s="153"/>
      <c r="G305" s="198">
        <f t="shared" si="24"/>
        <v>530029</v>
      </c>
    </row>
    <row r="306" spans="1:7" ht="41.25" customHeight="1">
      <c r="A306" s="245" t="s">
        <v>115</v>
      </c>
      <c r="B306" s="316">
        <v>4290020180</v>
      </c>
      <c r="C306" s="316"/>
      <c r="D306" s="69">
        <v>200</v>
      </c>
      <c r="E306" s="78">
        <v>400845</v>
      </c>
      <c r="F306" s="142"/>
      <c r="G306" s="198">
        <f t="shared" si="24"/>
        <v>400845</v>
      </c>
    </row>
    <row r="307" spans="1:7" s="139" customFormat="1" ht="42.75" customHeight="1">
      <c r="A307" s="245" t="s">
        <v>655</v>
      </c>
      <c r="B307" s="316">
        <v>4290020310</v>
      </c>
      <c r="C307" s="316"/>
      <c r="D307" s="140">
        <v>200</v>
      </c>
      <c r="E307" s="138">
        <v>258234</v>
      </c>
      <c r="F307" s="142"/>
      <c r="G307" s="198">
        <f t="shared" si="24"/>
        <v>258234</v>
      </c>
    </row>
    <row r="308" spans="1:7" ht="45" customHeight="1">
      <c r="A308" s="245" t="s">
        <v>528</v>
      </c>
      <c r="B308" s="316">
        <v>4290090080</v>
      </c>
      <c r="C308" s="316"/>
      <c r="D308" s="69">
        <v>800</v>
      </c>
      <c r="E308" s="78">
        <v>6238863.5</v>
      </c>
      <c r="F308" s="142"/>
      <c r="G308" s="198">
        <f t="shared" si="24"/>
        <v>6238863.5</v>
      </c>
    </row>
    <row r="309" spans="1:7" ht="30.75" customHeight="1">
      <c r="A309" s="241" t="s">
        <v>93</v>
      </c>
      <c r="B309" s="331">
        <v>4290007010</v>
      </c>
      <c r="C309" s="331"/>
      <c r="D309" s="72">
        <v>300</v>
      </c>
      <c r="E309" s="79">
        <v>1791920</v>
      </c>
      <c r="F309" s="153"/>
      <c r="G309" s="198">
        <f t="shared" si="24"/>
        <v>1791920</v>
      </c>
    </row>
    <row r="310" spans="1:7" ht="66" customHeight="1">
      <c r="A310" s="242" t="s">
        <v>656</v>
      </c>
      <c r="B310" s="329">
        <v>4290007030</v>
      </c>
      <c r="C310" s="329"/>
      <c r="D310" s="111">
        <v>300</v>
      </c>
      <c r="E310" s="109">
        <v>15000</v>
      </c>
      <c r="F310" s="153"/>
      <c r="G310" s="198">
        <f t="shared" si="24"/>
        <v>15000</v>
      </c>
    </row>
    <row r="311" spans="1:7" s="178" customFormat="1" ht="40.5" customHeight="1">
      <c r="A311" s="8" t="s">
        <v>696</v>
      </c>
      <c r="B311" s="329">
        <v>4290008150</v>
      </c>
      <c r="C311" s="329"/>
      <c r="D311" s="127">
        <v>500</v>
      </c>
      <c r="E311" s="215">
        <v>1743900</v>
      </c>
      <c r="F311" s="176"/>
      <c r="G311" s="198">
        <f>E311+F311</f>
        <v>1743900</v>
      </c>
    </row>
    <row r="312" spans="1:7" s="110" customFormat="1" ht="40.5" customHeight="1">
      <c r="A312" s="248" t="s">
        <v>15</v>
      </c>
      <c r="B312" s="332">
        <v>4300000000</v>
      </c>
      <c r="C312" s="332"/>
      <c r="D312" s="72"/>
      <c r="E312" s="29">
        <f>E313</f>
        <v>620198.18000000005</v>
      </c>
      <c r="F312" s="29">
        <f>F313</f>
        <v>0</v>
      </c>
      <c r="G312" s="29">
        <f>G313</f>
        <v>620198.18000000005</v>
      </c>
    </row>
    <row r="313" spans="1:7" ht="19.5" customHeight="1">
      <c r="A313" s="241" t="s">
        <v>14</v>
      </c>
      <c r="B313" s="331">
        <v>4390000000</v>
      </c>
      <c r="C313" s="331"/>
      <c r="D313" s="72"/>
      <c r="E313" s="30">
        <f>E314+E315+E316</f>
        <v>620198.18000000005</v>
      </c>
      <c r="F313" s="30">
        <f>F314+F315+F316</f>
        <v>0</v>
      </c>
      <c r="G313" s="30">
        <f>G314+G315+G316</f>
        <v>620198.18000000005</v>
      </c>
    </row>
    <row r="314" spans="1:7" ht="42.75" customHeight="1">
      <c r="A314" s="241" t="s">
        <v>108</v>
      </c>
      <c r="B314" s="331">
        <v>4390080350</v>
      </c>
      <c r="C314" s="331"/>
      <c r="D314" s="225">
        <v>200</v>
      </c>
      <c r="E314" s="226">
        <v>6170.4</v>
      </c>
      <c r="F314" s="226"/>
      <c r="G314" s="226">
        <f>E314+F314</f>
        <v>6170.4</v>
      </c>
    </row>
    <row r="315" spans="1:7" ht="52.5" customHeight="1">
      <c r="A315" s="241" t="s">
        <v>432</v>
      </c>
      <c r="B315" s="331">
        <v>4390080370</v>
      </c>
      <c r="C315" s="331"/>
      <c r="D315" s="225">
        <v>200</v>
      </c>
      <c r="E315" s="226">
        <v>385890.78</v>
      </c>
      <c r="F315" s="226"/>
      <c r="G315" s="226">
        <f>E315+F315</f>
        <v>385890.78</v>
      </c>
    </row>
    <row r="316" spans="1:7" ht="96" customHeight="1">
      <c r="A316" s="241" t="s">
        <v>301</v>
      </c>
      <c r="B316" s="331">
        <v>4390082400</v>
      </c>
      <c r="C316" s="331"/>
      <c r="D316" s="225">
        <v>200</v>
      </c>
      <c r="E316" s="226">
        <v>228137</v>
      </c>
      <c r="F316" s="226"/>
      <c r="G316" s="226">
        <f>E316+F316</f>
        <v>228137</v>
      </c>
    </row>
    <row r="317" spans="1:7" ht="41.25" customHeight="1">
      <c r="A317" s="246" t="s">
        <v>440</v>
      </c>
      <c r="B317" s="332">
        <v>4400000000</v>
      </c>
      <c r="C317" s="332"/>
      <c r="D317" s="225"/>
      <c r="E317" s="29">
        <f t="shared" ref="E317:G318" si="25">E318</f>
        <v>398.12</v>
      </c>
      <c r="F317" s="29">
        <f t="shared" si="25"/>
        <v>-171.78</v>
      </c>
      <c r="G317" s="29">
        <f t="shared" si="25"/>
        <v>226.34</v>
      </c>
    </row>
    <row r="318" spans="1:7" ht="17.25" customHeight="1">
      <c r="A318" s="241" t="s">
        <v>14</v>
      </c>
      <c r="B318" s="331">
        <v>4490000000</v>
      </c>
      <c r="C318" s="331"/>
      <c r="D318" s="225"/>
      <c r="E318" s="30">
        <f t="shared" si="25"/>
        <v>398.12</v>
      </c>
      <c r="F318" s="30">
        <f t="shared" si="25"/>
        <v>-171.78</v>
      </c>
      <c r="G318" s="30">
        <f t="shared" si="25"/>
        <v>226.34</v>
      </c>
    </row>
    <row r="319" spans="1:7" ht="52.5" customHeight="1">
      <c r="A319" s="241" t="s">
        <v>571</v>
      </c>
      <c r="B319" s="331">
        <v>4490051200</v>
      </c>
      <c r="C319" s="331"/>
      <c r="D319" s="225">
        <v>200</v>
      </c>
      <c r="E319" s="226">
        <v>398.12</v>
      </c>
      <c r="F319" s="226">
        <v>-171.78</v>
      </c>
      <c r="G319" s="226">
        <f>E319+F319</f>
        <v>226.34</v>
      </c>
    </row>
    <row r="320" spans="1:7" ht="19.5" customHeight="1">
      <c r="A320" s="248" t="s">
        <v>16</v>
      </c>
      <c r="B320" s="331"/>
      <c r="C320" s="331"/>
      <c r="D320" s="225"/>
      <c r="E320" s="29">
        <f>E20+E115+E147+E158+E164+E174+E181+E197+E231+E242+E254+E261+E276</f>
        <v>305819035.00999999</v>
      </c>
      <c r="F320" s="29">
        <f>F20+F115+F147+F158+F164+F174+F181+F197+F231+F242+F254+F261+F276</f>
        <v>4801959.16</v>
      </c>
      <c r="G320" s="29">
        <f>G20+G115+G147+G158+G164+G174+G181+G197+G231+G242+G254+G261+G276</f>
        <v>310620994.16999996</v>
      </c>
    </row>
    <row r="321" ht="15" customHeight="1"/>
  </sheetData>
  <mergeCells count="333">
    <mergeCell ref="B23:C23"/>
    <mergeCell ref="B274:C274"/>
    <mergeCell ref="B276:C276"/>
    <mergeCell ref="B275:C275"/>
    <mergeCell ref="B272:C272"/>
    <mergeCell ref="B285:C285"/>
    <mergeCell ref="B283:C283"/>
    <mergeCell ref="B284:C284"/>
    <mergeCell ref="B281:C281"/>
    <mergeCell ref="B282:C282"/>
    <mergeCell ref="B279:C279"/>
    <mergeCell ref="B280:C280"/>
    <mergeCell ref="B277:C277"/>
    <mergeCell ref="B278:C278"/>
    <mergeCell ref="B273:C273"/>
    <mergeCell ref="B270:C270"/>
    <mergeCell ref="B271:C271"/>
    <mergeCell ref="B268:C268"/>
    <mergeCell ref="B269:C269"/>
    <mergeCell ref="B266:C266"/>
    <mergeCell ref="B267:C267"/>
    <mergeCell ref="B264:C264"/>
    <mergeCell ref="B265:C265"/>
    <mergeCell ref="B262:C262"/>
    <mergeCell ref="B294:C294"/>
    <mergeCell ref="B286:C286"/>
    <mergeCell ref="B295:C295"/>
    <mergeCell ref="B308:C308"/>
    <mergeCell ref="B309:C309"/>
    <mergeCell ref="B305:C305"/>
    <mergeCell ref="B306:C306"/>
    <mergeCell ref="B301:C301"/>
    <mergeCell ref="B304:C304"/>
    <mergeCell ref="B299:C299"/>
    <mergeCell ref="B300:C300"/>
    <mergeCell ref="B296:C296"/>
    <mergeCell ref="B297:C297"/>
    <mergeCell ref="B298:C298"/>
    <mergeCell ref="B307:C307"/>
    <mergeCell ref="B293:C293"/>
    <mergeCell ref="B291:C291"/>
    <mergeCell ref="B292:C292"/>
    <mergeCell ref="B289:C289"/>
    <mergeCell ref="B290:C290"/>
    <mergeCell ref="B287:C287"/>
    <mergeCell ref="B288:C288"/>
    <mergeCell ref="B302:C302"/>
    <mergeCell ref="B303:C303"/>
    <mergeCell ref="B319:C319"/>
    <mergeCell ref="B320:C320"/>
    <mergeCell ref="B317:C317"/>
    <mergeCell ref="B318:C318"/>
    <mergeCell ref="B315:C315"/>
    <mergeCell ref="B316:C316"/>
    <mergeCell ref="B313:C313"/>
    <mergeCell ref="B314:C314"/>
    <mergeCell ref="B312:C312"/>
    <mergeCell ref="B263:C263"/>
    <mergeCell ref="B261:C261"/>
    <mergeCell ref="B258:C258"/>
    <mergeCell ref="B259:C259"/>
    <mergeCell ref="B256:C256"/>
    <mergeCell ref="B257:C257"/>
    <mergeCell ref="B254:C254"/>
    <mergeCell ref="B255:C255"/>
    <mergeCell ref="B260:C260"/>
    <mergeCell ref="B252:C252"/>
    <mergeCell ref="B253:C253"/>
    <mergeCell ref="B250:C250"/>
    <mergeCell ref="B251:C251"/>
    <mergeCell ref="B248:C248"/>
    <mergeCell ref="B249:C249"/>
    <mergeCell ref="B245:C245"/>
    <mergeCell ref="B246:C246"/>
    <mergeCell ref="B243:C243"/>
    <mergeCell ref="B244:C244"/>
    <mergeCell ref="B247:C247"/>
    <mergeCell ref="B241:C241"/>
    <mergeCell ref="B242:C242"/>
    <mergeCell ref="B239:C239"/>
    <mergeCell ref="B240:C240"/>
    <mergeCell ref="B236:C236"/>
    <mergeCell ref="B234:C234"/>
    <mergeCell ref="B235:C235"/>
    <mergeCell ref="B232:C232"/>
    <mergeCell ref="B233:C233"/>
    <mergeCell ref="B238:C238"/>
    <mergeCell ref="B237:C237"/>
    <mergeCell ref="B227:C227"/>
    <mergeCell ref="B231:C231"/>
    <mergeCell ref="B225:C225"/>
    <mergeCell ref="B226:C226"/>
    <mergeCell ref="B222:C222"/>
    <mergeCell ref="B223:C223"/>
    <mergeCell ref="B220:C220"/>
    <mergeCell ref="B221:C221"/>
    <mergeCell ref="B218:C218"/>
    <mergeCell ref="B219:C219"/>
    <mergeCell ref="B228:C228"/>
    <mergeCell ref="B229:C229"/>
    <mergeCell ref="B230:C230"/>
    <mergeCell ref="B224:C224"/>
    <mergeCell ref="B215:C215"/>
    <mergeCell ref="B217:C217"/>
    <mergeCell ref="B213:C213"/>
    <mergeCell ref="B214:C214"/>
    <mergeCell ref="B211:C211"/>
    <mergeCell ref="B212:C212"/>
    <mergeCell ref="B209:C209"/>
    <mergeCell ref="B210:C210"/>
    <mergeCell ref="B207:C207"/>
    <mergeCell ref="B208:C208"/>
    <mergeCell ref="B216:C216"/>
    <mergeCell ref="B205:C205"/>
    <mergeCell ref="B206:C206"/>
    <mergeCell ref="B203:C203"/>
    <mergeCell ref="B204:C204"/>
    <mergeCell ref="B201:C201"/>
    <mergeCell ref="B202:C202"/>
    <mergeCell ref="B199:C199"/>
    <mergeCell ref="B200:C200"/>
    <mergeCell ref="B198:C198"/>
    <mergeCell ref="B196:C196"/>
    <mergeCell ref="B197:C197"/>
    <mergeCell ref="B194:C194"/>
    <mergeCell ref="B195:C195"/>
    <mergeCell ref="B192:C192"/>
    <mergeCell ref="B193:C193"/>
    <mergeCell ref="B189:C189"/>
    <mergeCell ref="B191:C191"/>
    <mergeCell ref="B187:C187"/>
    <mergeCell ref="B188:C188"/>
    <mergeCell ref="B190:C190"/>
    <mergeCell ref="B184:C184"/>
    <mergeCell ref="B186:C186"/>
    <mergeCell ref="B182:C182"/>
    <mergeCell ref="B183:C183"/>
    <mergeCell ref="B180:C180"/>
    <mergeCell ref="B181:C181"/>
    <mergeCell ref="B178:C178"/>
    <mergeCell ref="B179:C179"/>
    <mergeCell ref="B176:C176"/>
    <mergeCell ref="B177:C177"/>
    <mergeCell ref="B185:C185"/>
    <mergeCell ref="B174:C174"/>
    <mergeCell ref="B175:C175"/>
    <mergeCell ref="B173:C173"/>
    <mergeCell ref="B169:C169"/>
    <mergeCell ref="B171:C171"/>
    <mergeCell ref="B167:C167"/>
    <mergeCell ref="B168:C168"/>
    <mergeCell ref="B172:C172"/>
    <mergeCell ref="B170:C170"/>
    <mergeCell ref="B154:C154"/>
    <mergeCell ref="B155:C155"/>
    <mergeCell ref="B149:C149"/>
    <mergeCell ref="B151:C151"/>
    <mergeCell ref="B147:C147"/>
    <mergeCell ref="B148:C148"/>
    <mergeCell ref="B145:C145"/>
    <mergeCell ref="B146:C146"/>
    <mergeCell ref="B139:C139"/>
    <mergeCell ref="B144:C144"/>
    <mergeCell ref="B140:C140"/>
    <mergeCell ref="B141:C141"/>
    <mergeCell ref="B150:C150"/>
    <mergeCell ref="B142:C142"/>
    <mergeCell ref="B143:C143"/>
    <mergeCell ref="B153:C153"/>
    <mergeCell ref="B152:C152"/>
    <mergeCell ref="B165:C165"/>
    <mergeCell ref="B166:C166"/>
    <mergeCell ref="B163:C163"/>
    <mergeCell ref="B164:C164"/>
    <mergeCell ref="B161:C161"/>
    <mergeCell ref="B162:C162"/>
    <mergeCell ref="B159:C159"/>
    <mergeCell ref="B160:C160"/>
    <mergeCell ref="B156:C156"/>
    <mergeCell ref="B158:C158"/>
    <mergeCell ref="B157:C157"/>
    <mergeCell ref="B136:C136"/>
    <mergeCell ref="B130:C130"/>
    <mergeCell ref="B131:C131"/>
    <mergeCell ref="B134:C134"/>
    <mergeCell ref="B135:C135"/>
    <mergeCell ref="B137:C137"/>
    <mergeCell ref="B138:C138"/>
    <mergeCell ref="B125:C125"/>
    <mergeCell ref="B129:C129"/>
    <mergeCell ref="B124:C124"/>
    <mergeCell ref="B126:C126"/>
    <mergeCell ref="B127:C127"/>
    <mergeCell ref="B128:C128"/>
    <mergeCell ref="B132:C132"/>
    <mergeCell ref="B133:C133"/>
    <mergeCell ref="B78:C78"/>
    <mergeCell ref="B79:C79"/>
    <mergeCell ref="B80:C80"/>
    <mergeCell ref="B122:C122"/>
    <mergeCell ref="B119:C119"/>
    <mergeCell ref="B120:C120"/>
    <mergeCell ref="B117:C117"/>
    <mergeCell ref="B118:C118"/>
    <mergeCell ref="B115:C115"/>
    <mergeCell ref="B116:C116"/>
    <mergeCell ref="B113:C113"/>
    <mergeCell ref="B114:C114"/>
    <mergeCell ref="B111:C111"/>
    <mergeCell ref="B112:C112"/>
    <mergeCell ref="B109:C109"/>
    <mergeCell ref="B110:C110"/>
    <mergeCell ref="B107:C107"/>
    <mergeCell ref="D18:D19"/>
    <mergeCell ref="G43:G44"/>
    <mergeCell ref="A18:A19"/>
    <mergeCell ref="B18:C19"/>
    <mergeCell ref="E43:E44"/>
    <mergeCell ref="B41:C41"/>
    <mergeCell ref="B42:C42"/>
    <mergeCell ref="A43:A44"/>
    <mergeCell ref="B39:C39"/>
    <mergeCell ref="B40:C40"/>
    <mergeCell ref="B31:C31"/>
    <mergeCell ref="B35:C35"/>
    <mergeCell ref="B36:C36"/>
    <mergeCell ref="B43:C44"/>
    <mergeCell ref="D43:D44"/>
    <mergeCell ref="B32:C32"/>
    <mergeCell ref="B33:C33"/>
    <mergeCell ref="F18:F19"/>
    <mergeCell ref="B28:C28"/>
    <mergeCell ref="B26:C26"/>
    <mergeCell ref="B27:C27"/>
    <mergeCell ref="F43:F44"/>
    <mergeCell ref="B25:C25"/>
    <mergeCell ref="B22:C22"/>
    <mergeCell ref="A1:G1"/>
    <mergeCell ref="A2:G2"/>
    <mergeCell ref="A3:B3"/>
    <mergeCell ref="C3:G3"/>
    <mergeCell ref="A4:B4"/>
    <mergeCell ref="C4:G4"/>
    <mergeCell ref="E18:E19"/>
    <mergeCell ref="G18:G19"/>
    <mergeCell ref="A6:G6"/>
    <mergeCell ref="A7:G7"/>
    <mergeCell ref="C8:G8"/>
    <mergeCell ref="C9:G9"/>
    <mergeCell ref="A10:G10"/>
    <mergeCell ref="A5:G5"/>
    <mergeCell ref="A8:B8"/>
    <mergeCell ref="A9:B9"/>
    <mergeCell ref="A15:E15"/>
    <mergeCell ref="A12:E12"/>
    <mergeCell ref="A13:E13"/>
    <mergeCell ref="A14:E14"/>
    <mergeCell ref="A17:G17"/>
    <mergeCell ref="A16:E16"/>
    <mergeCell ref="A11:B11"/>
    <mergeCell ref="D11:E11"/>
    <mergeCell ref="B20:C20"/>
    <mergeCell ref="B21:C21"/>
    <mergeCell ref="B29:C29"/>
    <mergeCell ref="B30:C30"/>
    <mergeCell ref="B37:C37"/>
    <mergeCell ref="B38:C38"/>
    <mergeCell ref="B74:C74"/>
    <mergeCell ref="B75:C75"/>
    <mergeCell ref="B73:C73"/>
    <mergeCell ref="B71:C71"/>
    <mergeCell ref="B72:C72"/>
    <mergeCell ref="B64:C64"/>
    <mergeCell ref="B69:C69"/>
    <mergeCell ref="B46:C46"/>
    <mergeCell ref="B47:C47"/>
    <mergeCell ref="B62:C62"/>
    <mergeCell ref="B63:C63"/>
    <mergeCell ref="B45:C45"/>
    <mergeCell ref="B48:C48"/>
    <mergeCell ref="B49:C49"/>
    <mergeCell ref="B50:C50"/>
    <mergeCell ref="B59:C59"/>
    <mergeCell ref="B60:C60"/>
    <mergeCell ref="B61:C61"/>
    <mergeCell ref="B311:C311"/>
    <mergeCell ref="B101:C101"/>
    <mergeCell ref="B102:C102"/>
    <mergeCell ref="B91:C91"/>
    <mergeCell ref="B90:C90"/>
    <mergeCell ref="B88:C88"/>
    <mergeCell ref="B89:C89"/>
    <mergeCell ref="B83:C83"/>
    <mergeCell ref="B86:C86"/>
    <mergeCell ref="B87:C87"/>
    <mergeCell ref="B92:C92"/>
    <mergeCell ref="B95:C95"/>
    <mergeCell ref="B93:C93"/>
    <mergeCell ref="B94:C94"/>
    <mergeCell ref="B97:C97"/>
    <mergeCell ref="B121:C121"/>
    <mergeCell ref="B108:C108"/>
    <mergeCell ref="B105:C105"/>
    <mergeCell ref="B106:C106"/>
    <mergeCell ref="B103:C103"/>
    <mergeCell ref="B104:C104"/>
    <mergeCell ref="B98:C98"/>
    <mergeCell ref="B99:C99"/>
    <mergeCell ref="B100:C100"/>
    <mergeCell ref="B24:C24"/>
    <mergeCell ref="B310:C310"/>
    <mergeCell ref="B96:C96"/>
    <mergeCell ref="B57:C57"/>
    <mergeCell ref="B34:C34"/>
    <mergeCell ref="B51:C51"/>
    <mergeCell ref="B84:C84"/>
    <mergeCell ref="B85:C85"/>
    <mergeCell ref="B53:C53"/>
    <mergeCell ref="B67:C67"/>
    <mergeCell ref="B58:C58"/>
    <mergeCell ref="B55:C55"/>
    <mergeCell ref="B56:C56"/>
    <mergeCell ref="B52:C52"/>
    <mergeCell ref="B54:C54"/>
    <mergeCell ref="B82:C82"/>
    <mergeCell ref="B70:C70"/>
    <mergeCell ref="B68:C68"/>
    <mergeCell ref="B65:C65"/>
    <mergeCell ref="B66:C66"/>
    <mergeCell ref="B81:C81"/>
    <mergeCell ref="B76:C76"/>
    <mergeCell ref="B77:C77"/>
    <mergeCell ref="B123:C123"/>
  </mergeCells>
  <pageMargins left="1.1023622047244095" right="0.31496062992125984" top="0.74803149606299213" bottom="0.74803149606299213" header="0.31496062992125984" footer="0.31496062992125984"/>
  <pageSetup paperSize="9" scale="67" orientation="portrait" r:id="rId1"/>
  <rowBreaks count="13" manualBreakCount="13">
    <brk id="36" max="16383" man="1"/>
    <brk id="46" max="16383" man="1"/>
    <brk id="57" max="16383" man="1"/>
    <brk id="77" max="16383" man="1"/>
    <brk id="92" max="16383" man="1"/>
    <brk id="116" max="16383" man="1"/>
    <brk id="139" max="16383" man="1"/>
    <brk id="162" max="16383" man="1"/>
    <brk id="190" max="6" man="1"/>
    <brk id="219" max="16383" man="1"/>
    <brk id="250" max="16383" man="1"/>
    <brk id="279" max="6" man="1"/>
    <brk id="302" max="16383" man="1"/>
  </rowBreaks>
</worksheet>
</file>

<file path=xl/worksheets/sheet4.xml><?xml version="1.0" encoding="utf-8"?>
<worksheet xmlns="http://schemas.openxmlformats.org/spreadsheetml/2006/main" xmlns:r="http://schemas.openxmlformats.org/officeDocument/2006/relationships">
  <dimension ref="A1:E58"/>
  <sheetViews>
    <sheetView view="pageBreakPreview" zoomScale="105" zoomScaleSheetLayoutView="105" workbookViewId="0">
      <selection activeCell="B29" sqref="B29"/>
    </sheetView>
  </sheetViews>
  <sheetFormatPr defaultRowHeight="15"/>
  <cols>
    <col min="1" max="1" width="8.5703125" customWidth="1"/>
    <col min="2" max="2" width="55.28515625" customWidth="1"/>
    <col min="3" max="3" width="15.5703125" customWidth="1"/>
    <col min="4" max="4" width="14.42578125" customWidth="1"/>
    <col min="5" max="5" width="15.140625" customWidth="1"/>
  </cols>
  <sheetData>
    <row r="1" spans="1:5" s="144" customFormat="1" ht="15.75">
      <c r="B1" s="308" t="s">
        <v>235</v>
      </c>
      <c r="C1" s="308"/>
      <c r="D1" s="308"/>
      <c r="E1" s="308"/>
    </row>
    <row r="2" spans="1:5" s="144" customFormat="1" ht="15.75">
      <c r="B2" s="308" t="s">
        <v>0</v>
      </c>
      <c r="C2" s="308"/>
      <c r="D2" s="308"/>
      <c r="E2" s="308"/>
    </row>
    <row r="3" spans="1:5" s="144" customFormat="1" ht="15.75">
      <c r="B3" s="308" t="s">
        <v>1</v>
      </c>
      <c r="C3" s="308"/>
      <c r="D3" s="308"/>
      <c r="E3" s="308"/>
    </row>
    <row r="4" spans="1:5" s="144" customFormat="1" ht="15.75">
      <c r="B4" s="308" t="s">
        <v>2</v>
      </c>
      <c r="C4" s="308"/>
      <c r="D4" s="308"/>
      <c r="E4" s="308"/>
    </row>
    <row r="5" spans="1:5" s="144" customFormat="1" ht="15.75">
      <c r="B5" s="308" t="s">
        <v>811</v>
      </c>
      <c r="C5" s="308"/>
      <c r="D5" s="308"/>
      <c r="E5" s="308"/>
    </row>
    <row r="6" spans="1:5" ht="15.75">
      <c r="B6" s="308" t="s">
        <v>94</v>
      </c>
      <c r="C6" s="308"/>
      <c r="D6" s="308"/>
      <c r="E6" s="308"/>
    </row>
    <row r="7" spans="1:5" ht="15.75">
      <c r="B7" s="308" t="s">
        <v>0</v>
      </c>
      <c r="C7" s="308"/>
      <c r="D7" s="308"/>
      <c r="E7" s="308"/>
    </row>
    <row r="8" spans="1:5" ht="15.75">
      <c r="B8" s="308" t="s">
        <v>1</v>
      </c>
      <c r="C8" s="308"/>
      <c r="D8" s="308"/>
      <c r="E8" s="308"/>
    </row>
    <row r="9" spans="1:5" ht="15.75">
      <c r="B9" s="308" t="s">
        <v>2</v>
      </c>
      <c r="C9" s="308"/>
      <c r="D9" s="308"/>
      <c r="E9" s="308"/>
    </row>
    <row r="10" spans="1:5" ht="18.75">
      <c r="A10" s="1"/>
      <c r="B10" s="308" t="s">
        <v>638</v>
      </c>
      <c r="C10" s="308"/>
      <c r="D10" s="308"/>
      <c r="E10" s="308"/>
    </row>
    <row r="11" spans="1:5" ht="9" customHeight="1">
      <c r="A11" s="1"/>
      <c r="B11" s="309"/>
      <c r="C11" s="309"/>
    </row>
    <row r="12" spans="1:5" ht="15" customHeight="1">
      <c r="A12" s="310" t="s">
        <v>19</v>
      </c>
      <c r="B12" s="310"/>
      <c r="C12" s="310"/>
      <c r="D12" s="310"/>
      <c r="E12" s="310"/>
    </row>
    <row r="13" spans="1:5" ht="32.25" customHeight="1">
      <c r="A13" s="310" t="s">
        <v>466</v>
      </c>
      <c r="B13" s="310"/>
      <c r="C13" s="310"/>
      <c r="D13" s="310"/>
      <c r="E13" s="310"/>
    </row>
    <row r="14" spans="1:5" s="144" customFormat="1" ht="17.25" customHeight="1">
      <c r="A14" s="143"/>
      <c r="B14" s="143"/>
      <c r="C14" s="143"/>
      <c r="D14" s="143"/>
      <c r="E14" s="143"/>
    </row>
    <row r="15" spans="1:5" ht="17.25" customHeight="1">
      <c r="A15" s="354" t="s">
        <v>246</v>
      </c>
      <c r="B15" s="354"/>
      <c r="C15" s="354"/>
      <c r="D15" s="354"/>
      <c r="E15" s="354"/>
    </row>
    <row r="16" spans="1:5" ht="17.25" customHeight="1">
      <c r="A16" s="361"/>
      <c r="B16" s="316" t="s">
        <v>3</v>
      </c>
      <c r="C16" s="335" t="s">
        <v>462</v>
      </c>
      <c r="D16" s="335" t="s">
        <v>660</v>
      </c>
      <c r="E16" s="311" t="s">
        <v>462</v>
      </c>
    </row>
    <row r="17" spans="1:5" ht="32.25" customHeight="1">
      <c r="A17" s="361"/>
      <c r="B17" s="316"/>
      <c r="C17" s="336"/>
      <c r="D17" s="336"/>
      <c r="E17" s="311"/>
    </row>
    <row r="18" spans="1:5">
      <c r="A18" s="64" t="s">
        <v>38</v>
      </c>
      <c r="B18" s="65" t="s">
        <v>20</v>
      </c>
      <c r="C18" s="155">
        <f>C19+C20+C22+C23+C24+C25+C26</f>
        <v>36869754.539999999</v>
      </c>
      <c r="D18" s="164">
        <f>D19+D20+D22+D23+D24+D25+D26</f>
        <v>104228.22</v>
      </c>
      <c r="E18" s="244">
        <f>E19+E20+E22+E23+E24+E25+E26</f>
        <v>36973982.759999998</v>
      </c>
    </row>
    <row r="19" spans="1:5" s="2" customFormat="1" ht="27.75" customHeight="1">
      <c r="A19" s="68" t="s">
        <v>72</v>
      </c>
      <c r="B19" s="66" t="s">
        <v>73</v>
      </c>
      <c r="C19" s="163">
        <v>1706906</v>
      </c>
      <c r="D19" s="163"/>
      <c r="E19" s="243">
        <f>C19+D19</f>
        <v>1706906</v>
      </c>
    </row>
    <row r="20" spans="1:5" ht="29.25" customHeight="1">
      <c r="A20" s="357" t="s">
        <v>39</v>
      </c>
      <c r="B20" s="358" t="s">
        <v>130</v>
      </c>
      <c r="C20" s="351">
        <v>874317</v>
      </c>
      <c r="D20" s="351"/>
      <c r="E20" s="353">
        <f t="shared" ref="E20:E26" si="0">C20+D20</f>
        <v>874317</v>
      </c>
    </row>
    <row r="21" spans="1:5" ht="12.75" customHeight="1">
      <c r="A21" s="357"/>
      <c r="B21" s="358"/>
      <c r="C21" s="352"/>
      <c r="D21" s="352"/>
      <c r="E21" s="353"/>
    </row>
    <row r="22" spans="1:5" ht="39.75" customHeight="1">
      <c r="A22" s="7" t="s">
        <v>40</v>
      </c>
      <c r="B22" s="23" t="s">
        <v>131</v>
      </c>
      <c r="C22" s="216">
        <v>21091814.260000002</v>
      </c>
      <c r="D22" s="163">
        <v>74400</v>
      </c>
      <c r="E22" s="243">
        <f t="shared" si="0"/>
        <v>21166214.260000002</v>
      </c>
    </row>
    <row r="23" spans="1:5" ht="21" customHeight="1">
      <c r="A23" s="68" t="s">
        <v>70</v>
      </c>
      <c r="B23" s="23" t="s">
        <v>71</v>
      </c>
      <c r="C23" s="163">
        <v>398.12</v>
      </c>
      <c r="D23" s="163">
        <v>-171.78</v>
      </c>
      <c r="E23" s="243">
        <f t="shared" si="0"/>
        <v>226.34</v>
      </c>
    </row>
    <row r="24" spans="1:5" ht="31.5" customHeight="1">
      <c r="A24" s="68" t="s">
        <v>41</v>
      </c>
      <c r="B24" s="66" t="s">
        <v>21</v>
      </c>
      <c r="C24" s="163">
        <v>5222158</v>
      </c>
      <c r="D24" s="163"/>
      <c r="E24" s="243">
        <f t="shared" si="0"/>
        <v>5222158</v>
      </c>
    </row>
    <row r="25" spans="1:5">
      <c r="A25" s="68" t="s">
        <v>42</v>
      </c>
      <c r="B25" s="66" t="s">
        <v>22</v>
      </c>
      <c r="C25" s="148">
        <v>2482490.7599999998</v>
      </c>
      <c r="D25" s="163"/>
      <c r="E25" s="222">
        <f t="shared" si="0"/>
        <v>2482490.7599999998</v>
      </c>
    </row>
    <row r="26" spans="1:5">
      <c r="A26" s="68" t="s">
        <v>43</v>
      </c>
      <c r="B26" s="66" t="s">
        <v>23</v>
      </c>
      <c r="C26" s="162">
        <v>5491670.4000000004</v>
      </c>
      <c r="D26" s="163">
        <v>30000</v>
      </c>
      <c r="E26" s="222">
        <f t="shared" si="0"/>
        <v>5521670.4000000004</v>
      </c>
    </row>
    <row r="27" spans="1:5" ht="16.5" customHeight="1">
      <c r="A27" s="359" t="s">
        <v>44</v>
      </c>
      <c r="B27" s="360" t="s">
        <v>24</v>
      </c>
      <c r="C27" s="355">
        <f>C29</f>
        <v>11083582</v>
      </c>
      <c r="D27" s="355">
        <f>D29</f>
        <v>0</v>
      </c>
      <c r="E27" s="356">
        <f>E29</f>
        <v>11083582</v>
      </c>
    </row>
    <row r="28" spans="1:5" ht="12" customHeight="1">
      <c r="A28" s="359"/>
      <c r="B28" s="360"/>
      <c r="C28" s="355"/>
      <c r="D28" s="355"/>
      <c r="E28" s="356"/>
    </row>
    <row r="29" spans="1:5" ht="26.25" customHeight="1">
      <c r="A29" s="147" t="s">
        <v>433</v>
      </c>
      <c r="B29" s="6" t="s">
        <v>434</v>
      </c>
      <c r="C29" s="163">
        <v>11083582</v>
      </c>
      <c r="D29" s="163"/>
      <c r="E29" s="243">
        <f>C29+D29</f>
        <v>11083582</v>
      </c>
    </row>
    <row r="30" spans="1:5" ht="14.25" customHeight="1">
      <c r="A30" s="64" t="s">
        <v>45</v>
      </c>
      <c r="B30" s="65" t="s">
        <v>25</v>
      </c>
      <c r="C30" s="155">
        <f>C31+C32+C33</f>
        <v>26392621.93</v>
      </c>
      <c r="D30" s="164">
        <f>D31+D32+D33</f>
        <v>600000</v>
      </c>
      <c r="E30" s="244">
        <f>E31+E32+E33</f>
        <v>26992621.93</v>
      </c>
    </row>
    <row r="31" spans="1:5">
      <c r="A31" s="68" t="s">
        <v>46</v>
      </c>
      <c r="B31" s="66" t="s">
        <v>26</v>
      </c>
      <c r="C31" s="162">
        <v>702123.78</v>
      </c>
      <c r="D31" s="163"/>
      <c r="E31" s="243">
        <f>C31+D31</f>
        <v>702123.78</v>
      </c>
    </row>
    <row r="32" spans="1:5">
      <c r="A32" s="68" t="s">
        <v>47</v>
      </c>
      <c r="B32" s="66" t="s">
        <v>27</v>
      </c>
      <c r="C32" s="162">
        <v>23215534.109999999</v>
      </c>
      <c r="D32" s="163">
        <v>600000</v>
      </c>
      <c r="E32" s="243">
        <f>C32+D32</f>
        <v>23815534.109999999</v>
      </c>
    </row>
    <row r="33" spans="1:5" ht="17.25" customHeight="1">
      <c r="A33" s="68" t="s">
        <v>48</v>
      </c>
      <c r="B33" s="66" t="s">
        <v>28</v>
      </c>
      <c r="C33" s="162">
        <v>2474964.04</v>
      </c>
      <c r="D33" s="163"/>
      <c r="E33" s="243">
        <f>C33+D33</f>
        <v>2474964.04</v>
      </c>
    </row>
    <row r="34" spans="1:5">
      <c r="A34" s="64" t="s">
        <v>133</v>
      </c>
      <c r="B34" s="65" t="s">
        <v>132</v>
      </c>
      <c r="C34" s="155">
        <f>C35+C36+C37</f>
        <v>27837407.5</v>
      </c>
      <c r="D34" s="164">
        <f>D35+D36+D37</f>
        <v>100000</v>
      </c>
      <c r="E34" s="244">
        <f>E35+E36+E37</f>
        <v>27937407.5</v>
      </c>
    </row>
    <row r="35" spans="1:5">
      <c r="A35" s="68" t="s">
        <v>128</v>
      </c>
      <c r="B35" s="66" t="s">
        <v>134</v>
      </c>
      <c r="C35" s="165">
        <v>3593200</v>
      </c>
      <c r="D35" s="163">
        <v>100000</v>
      </c>
      <c r="E35" s="243">
        <f>C35+D35</f>
        <v>3693200</v>
      </c>
    </row>
    <row r="36" spans="1:5">
      <c r="A36" s="68" t="s">
        <v>127</v>
      </c>
      <c r="B36" s="66" t="s">
        <v>135</v>
      </c>
      <c r="C36" s="162">
        <v>21784807.5</v>
      </c>
      <c r="D36" s="163"/>
      <c r="E36" s="243">
        <f>C36+D36</f>
        <v>21784807.5</v>
      </c>
    </row>
    <row r="37" spans="1:5">
      <c r="A37" s="68" t="s">
        <v>129</v>
      </c>
      <c r="B37" s="66" t="s">
        <v>136</v>
      </c>
      <c r="C37" s="162">
        <v>2459400</v>
      </c>
      <c r="D37" s="163"/>
      <c r="E37" s="243">
        <f>C37+D37</f>
        <v>2459400</v>
      </c>
    </row>
    <row r="38" spans="1:5">
      <c r="A38" s="64" t="s">
        <v>49</v>
      </c>
      <c r="B38" s="47" t="s">
        <v>67</v>
      </c>
      <c r="C38" s="155">
        <f>C39+C40+C42+C43+C41</f>
        <v>183003656.09999999</v>
      </c>
      <c r="D38" s="181">
        <f>D39+D40+D42+D43+D41</f>
        <v>3997730.94</v>
      </c>
      <c r="E38" s="244">
        <f>E39+E40+E42+E43+E41</f>
        <v>187001387.03999999</v>
      </c>
    </row>
    <row r="39" spans="1:5">
      <c r="A39" s="68" t="s">
        <v>50</v>
      </c>
      <c r="B39" s="23" t="s">
        <v>29</v>
      </c>
      <c r="C39" s="162">
        <v>21007920.960000001</v>
      </c>
      <c r="D39" s="163">
        <v>3997730.94</v>
      </c>
      <c r="E39" s="243">
        <f>C39+D39</f>
        <v>25005651.900000002</v>
      </c>
    </row>
    <row r="40" spans="1:5">
      <c r="A40" s="68" t="s">
        <v>51</v>
      </c>
      <c r="B40" s="23" t="s">
        <v>30</v>
      </c>
      <c r="C40" s="162">
        <v>138459271.22</v>
      </c>
      <c r="D40" s="163"/>
      <c r="E40" s="243">
        <f>C40+D40</f>
        <v>138459271.22</v>
      </c>
    </row>
    <row r="41" spans="1:5">
      <c r="A41" s="68" t="s">
        <v>139</v>
      </c>
      <c r="B41" s="23" t="s">
        <v>140</v>
      </c>
      <c r="C41" s="162">
        <v>8255782.6699999999</v>
      </c>
      <c r="D41" s="163"/>
      <c r="E41" s="243">
        <f>C41+D41</f>
        <v>8255782.6699999999</v>
      </c>
    </row>
    <row r="42" spans="1:5">
      <c r="A42" s="68" t="s">
        <v>52</v>
      </c>
      <c r="B42" s="23" t="s">
        <v>114</v>
      </c>
      <c r="C42" s="162">
        <v>340000</v>
      </c>
      <c r="D42" s="163"/>
      <c r="E42" s="243">
        <f>C42+D42</f>
        <v>340000</v>
      </c>
    </row>
    <row r="43" spans="1:5">
      <c r="A43" s="68" t="s">
        <v>53</v>
      </c>
      <c r="B43" s="23" t="s">
        <v>31</v>
      </c>
      <c r="C43" s="162">
        <v>14940681.25</v>
      </c>
      <c r="D43" s="163"/>
      <c r="E43" s="243">
        <f>C43+D43</f>
        <v>14940681.25</v>
      </c>
    </row>
    <row r="44" spans="1:5">
      <c r="A44" s="64" t="s">
        <v>54</v>
      </c>
      <c r="B44" s="47" t="s">
        <v>101</v>
      </c>
      <c r="C44" s="155">
        <f>C45+C46</f>
        <v>14099253.16</v>
      </c>
      <c r="D44" s="181">
        <f>D45+D46</f>
        <v>0</v>
      </c>
      <c r="E44" s="244">
        <f>E45+E46</f>
        <v>14099253.16</v>
      </c>
    </row>
    <row r="45" spans="1:5">
      <c r="A45" s="68" t="s">
        <v>55</v>
      </c>
      <c r="B45" s="23" t="s">
        <v>32</v>
      </c>
      <c r="C45" s="162">
        <v>11383291.16</v>
      </c>
      <c r="D45" s="163"/>
      <c r="E45" s="243">
        <f>C45+D45</f>
        <v>11383291.16</v>
      </c>
    </row>
    <row r="46" spans="1:5">
      <c r="A46" s="68" t="s">
        <v>99</v>
      </c>
      <c r="B46" s="23" t="s">
        <v>100</v>
      </c>
      <c r="C46" s="162">
        <v>2715962</v>
      </c>
      <c r="D46" s="163"/>
      <c r="E46" s="243">
        <f>C46+D46</f>
        <v>2715962</v>
      </c>
    </row>
    <row r="47" spans="1:5">
      <c r="A47" s="64" t="s">
        <v>56</v>
      </c>
      <c r="B47" s="47" t="s">
        <v>33</v>
      </c>
      <c r="C47" s="155">
        <f>C48+C50+C49+C51</f>
        <v>4608759.7799999993</v>
      </c>
      <c r="D47" s="181">
        <f>D48+D50+D49+D51</f>
        <v>0</v>
      </c>
      <c r="E47" s="244">
        <f>E48+E50+E49+E51</f>
        <v>4608759.7799999993</v>
      </c>
    </row>
    <row r="48" spans="1:5">
      <c r="A48" s="68" t="s">
        <v>57</v>
      </c>
      <c r="B48" s="23" t="s">
        <v>34</v>
      </c>
      <c r="C48" s="162">
        <v>1791920</v>
      </c>
      <c r="D48" s="163"/>
      <c r="E48" s="243">
        <f>C48+D48</f>
        <v>1791920</v>
      </c>
    </row>
    <row r="49" spans="1:5">
      <c r="A49" s="68" t="s">
        <v>111</v>
      </c>
      <c r="B49" s="23" t="s">
        <v>112</v>
      </c>
      <c r="C49" s="162"/>
      <c r="D49" s="163"/>
      <c r="E49" s="243">
        <f>C49+D49</f>
        <v>0</v>
      </c>
    </row>
    <row r="50" spans="1:5">
      <c r="A50" s="68" t="s">
        <v>58</v>
      </c>
      <c r="B50" s="23" t="s">
        <v>35</v>
      </c>
      <c r="C50" s="162">
        <v>2366839.7799999998</v>
      </c>
      <c r="D50" s="163"/>
      <c r="E50" s="243">
        <f>C50+D50</f>
        <v>2366839.7799999998</v>
      </c>
    </row>
    <row r="51" spans="1:5" s="178" customFormat="1">
      <c r="A51" s="182" t="s">
        <v>697</v>
      </c>
      <c r="B51" s="23" t="s">
        <v>704</v>
      </c>
      <c r="C51" s="162">
        <v>450000</v>
      </c>
      <c r="D51" s="163"/>
      <c r="E51" s="243">
        <f>C51+D51</f>
        <v>450000</v>
      </c>
    </row>
    <row r="52" spans="1:5">
      <c r="A52" s="64" t="s">
        <v>59</v>
      </c>
      <c r="B52" s="47" t="s">
        <v>36</v>
      </c>
      <c r="C52" s="166">
        <f>C53+C54</f>
        <v>1924000</v>
      </c>
      <c r="D52" s="166">
        <f>D53+D54</f>
        <v>0</v>
      </c>
      <c r="E52" s="223">
        <f>E53+E54</f>
        <v>1924000</v>
      </c>
    </row>
    <row r="53" spans="1:5">
      <c r="A53" s="68" t="s">
        <v>258</v>
      </c>
      <c r="B53" s="23" t="s">
        <v>260</v>
      </c>
      <c r="C53" s="162">
        <v>1470000</v>
      </c>
      <c r="D53" s="56"/>
      <c r="E53" s="243">
        <f>C53+D53</f>
        <v>1470000</v>
      </c>
    </row>
    <row r="54" spans="1:5">
      <c r="A54" s="68" t="s">
        <v>299</v>
      </c>
      <c r="B54" s="23" t="s">
        <v>300</v>
      </c>
      <c r="C54" s="162">
        <v>454000</v>
      </c>
      <c r="D54" s="163"/>
      <c r="E54" s="243">
        <f>C54+D54</f>
        <v>454000</v>
      </c>
    </row>
    <row r="55" spans="1:5" ht="21.75" customHeight="1">
      <c r="A55" s="64"/>
      <c r="B55" s="47" t="s">
        <v>37</v>
      </c>
      <c r="C55" s="155">
        <f>C18+C27+C30+C34+C38+C44+C47+C52</f>
        <v>305819035.00999999</v>
      </c>
      <c r="D55" s="164">
        <f>D18+D27+D30+D34+D38+D44+D47+D52</f>
        <v>4801959.16</v>
      </c>
      <c r="E55" s="244">
        <f>E18+E27+E30+E34+E38+E44+E47+E52</f>
        <v>310620994.17000002</v>
      </c>
    </row>
    <row r="57" spans="1:5">
      <c r="B57" s="67"/>
    </row>
    <row r="58" spans="1:5" ht="51.75" customHeight="1">
      <c r="B58" s="5"/>
    </row>
  </sheetData>
  <mergeCells count="29">
    <mergeCell ref="B1:E1"/>
    <mergeCell ref="B2:E2"/>
    <mergeCell ref="B3:E3"/>
    <mergeCell ref="B4:E4"/>
    <mergeCell ref="B5:E5"/>
    <mergeCell ref="A12:E12"/>
    <mergeCell ref="A13:E13"/>
    <mergeCell ref="A16:A17"/>
    <mergeCell ref="B16:B17"/>
    <mergeCell ref="B11:C11"/>
    <mergeCell ref="C16:C17"/>
    <mergeCell ref="B6:E6"/>
    <mergeCell ref="B7:E7"/>
    <mergeCell ref="B8:E8"/>
    <mergeCell ref="B9:E9"/>
    <mergeCell ref="B10:E10"/>
    <mergeCell ref="D20:D21"/>
    <mergeCell ref="E20:E21"/>
    <mergeCell ref="A15:E15"/>
    <mergeCell ref="D27:D28"/>
    <mergeCell ref="E27:E28"/>
    <mergeCell ref="D16:D17"/>
    <mergeCell ref="E16:E17"/>
    <mergeCell ref="A20:A21"/>
    <mergeCell ref="B20:B21"/>
    <mergeCell ref="A27:A28"/>
    <mergeCell ref="B27:B28"/>
    <mergeCell ref="C27:C28"/>
    <mergeCell ref="C20:C21"/>
  </mergeCells>
  <pageMargins left="0.70866141732283472" right="0.51181102362204722" top="0.74803149606299213" bottom="0.74803149606299213" header="0.31496062992125984" footer="0.31496062992125984"/>
  <pageSetup paperSize="9" scale="78" orientation="portrait" r:id="rId1"/>
</worksheet>
</file>

<file path=xl/worksheets/sheet5.xml><?xml version="1.0" encoding="utf-8"?>
<worksheet xmlns="http://schemas.openxmlformats.org/spreadsheetml/2006/main" xmlns:r="http://schemas.openxmlformats.org/officeDocument/2006/relationships">
  <dimension ref="A1:M225"/>
  <sheetViews>
    <sheetView view="pageBreakPreview" zoomScaleSheetLayoutView="100" workbookViewId="0">
      <selection activeCell="A28" sqref="A28:D28"/>
    </sheetView>
  </sheetViews>
  <sheetFormatPr defaultRowHeight="15"/>
  <cols>
    <col min="1" max="3" width="9.140625" style="262"/>
    <col min="4" max="4" width="27.42578125" style="262" customWidth="1"/>
    <col min="5" max="5" width="6.42578125" style="262" customWidth="1"/>
    <col min="6" max="6" width="6.5703125" style="262" customWidth="1"/>
    <col min="7" max="7" width="3.7109375" style="262" customWidth="1"/>
    <col min="8" max="8" width="3.85546875" style="262" customWidth="1"/>
    <col min="9" max="9" width="4.5703125" style="262" customWidth="1"/>
    <col min="10" max="10" width="6" style="262" customWidth="1"/>
    <col min="11" max="11" width="15.7109375" style="262" customWidth="1"/>
    <col min="12" max="12" width="13.85546875" style="262" customWidth="1"/>
    <col min="13" max="13" width="16" style="262" customWidth="1"/>
    <col min="14" max="14" width="9.140625" style="262" customWidth="1"/>
    <col min="15" max="16384" width="9.140625" style="262"/>
  </cols>
  <sheetData>
    <row r="1" spans="1:13" ht="15.75">
      <c r="H1" s="333" t="s">
        <v>205</v>
      </c>
      <c r="I1" s="333"/>
      <c r="J1" s="333"/>
      <c r="K1" s="333"/>
      <c r="L1" s="333"/>
      <c r="M1" s="333"/>
    </row>
    <row r="2" spans="1:13" ht="15.75">
      <c r="H2" s="333" t="s">
        <v>0</v>
      </c>
      <c r="I2" s="333"/>
      <c r="J2" s="333"/>
      <c r="K2" s="333"/>
      <c r="L2" s="333"/>
      <c r="M2" s="333"/>
    </row>
    <row r="3" spans="1:13" ht="15.75">
      <c r="H3" s="333" t="s">
        <v>1</v>
      </c>
      <c r="I3" s="333"/>
      <c r="J3" s="333"/>
      <c r="K3" s="333"/>
      <c r="L3" s="333"/>
      <c r="M3" s="333"/>
    </row>
    <row r="4" spans="1:13" ht="15.75">
      <c r="H4" s="333" t="s">
        <v>2</v>
      </c>
      <c r="I4" s="333"/>
      <c r="J4" s="333"/>
      <c r="K4" s="333"/>
      <c r="L4" s="333"/>
      <c r="M4" s="333"/>
    </row>
    <row r="5" spans="1:13" ht="15.75">
      <c r="H5" s="333" t="s">
        <v>811</v>
      </c>
      <c r="I5" s="333"/>
      <c r="J5" s="333"/>
      <c r="K5" s="333"/>
      <c r="L5" s="333"/>
      <c r="M5" s="333"/>
    </row>
    <row r="6" spans="1:13" ht="15.75" customHeight="1">
      <c r="A6" s="340"/>
      <c r="B6" s="340"/>
      <c r="C6" s="340"/>
      <c r="D6" s="340"/>
      <c r="E6" s="340"/>
      <c r="F6" s="340"/>
      <c r="G6" s="340"/>
      <c r="H6" s="333" t="s">
        <v>113</v>
      </c>
      <c r="I6" s="333"/>
      <c r="J6" s="333"/>
      <c r="K6" s="333"/>
      <c r="L6" s="333"/>
      <c r="M6" s="333"/>
    </row>
    <row r="7" spans="1:13" ht="15.75" customHeight="1">
      <c r="A7" s="340"/>
      <c r="B7" s="340"/>
      <c r="C7" s="340"/>
      <c r="D7" s="340"/>
      <c r="E7" s="340"/>
      <c r="F7" s="340"/>
      <c r="G7" s="340"/>
      <c r="H7" s="333" t="s">
        <v>0</v>
      </c>
      <c r="I7" s="333"/>
      <c r="J7" s="333"/>
      <c r="K7" s="333"/>
      <c r="L7" s="333"/>
      <c r="M7" s="333"/>
    </row>
    <row r="8" spans="1:13" ht="15.75" customHeight="1">
      <c r="A8" s="340"/>
      <c r="B8" s="340"/>
      <c r="C8" s="340"/>
      <c r="D8" s="340"/>
      <c r="E8" s="340"/>
      <c r="F8" s="340"/>
      <c r="G8" s="340"/>
      <c r="H8" s="333" t="s">
        <v>1</v>
      </c>
      <c r="I8" s="333"/>
      <c r="J8" s="333"/>
      <c r="K8" s="333"/>
      <c r="L8" s="333"/>
      <c r="M8" s="333"/>
    </row>
    <row r="9" spans="1:13" ht="15.75" customHeight="1">
      <c r="A9" s="340"/>
      <c r="B9" s="340"/>
      <c r="C9" s="340"/>
      <c r="D9" s="340"/>
      <c r="E9" s="340"/>
      <c r="F9" s="340"/>
      <c r="G9" s="340"/>
      <c r="H9" s="333" t="s">
        <v>2</v>
      </c>
      <c r="I9" s="333"/>
      <c r="J9" s="333"/>
      <c r="K9" s="333"/>
      <c r="L9" s="333"/>
      <c r="M9" s="333"/>
    </row>
    <row r="10" spans="1:13" ht="15.75" customHeight="1">
      <c r="A10" s="340"/>
      <c r="B10" s="340"/>
      <c r="C10" s="340"/>
      <c r="D10" s="340"/>
      <c r="E10" s="340"/>
      <c r="F10" s="340"/>
      <c r="G10" s="340"/>
      <c r="H10" s="333" t="s">
        <v>638</v>
      </c>
      <c r="I10" s="333"/>
      <c r="J10" s="333"/>
      <c r="K10" s="333"/>
      <c r="L10" s="333"/>
      <c r="M10" s="333"/>
    </row>
    <row r="11" spans="1:13">
      <c r="A11" s="340"/>
      <c r="B11" s="340"/>
      <c r="C11" s="340"/>
      <c r="D11" s="340"/>
      <c r="E11" s="340"/>
      <c r="F11" s="340"/>
      <c r="G11" s="340"/>
      <c r="I11" s="340"/>
      <c r="J11" s="340"/>
      <c r="K11" s="340"/>
    </row>
    <row r="12" spans="1:13" ht="15.75" customHeight="1">
      <c r="A12" s="337" t="s">
        <v>66</v>
      </c>
      <c r="B12" s="337"/>
      <c r="C12" s="337"/>
      <c r="D12" s="337"/>
      <c r="E12" s="337"/>
      <c r="F12" s="337"/>
      <c r="G12" s="337"/>
      <c r="H12" s="337"/>
      <c r="I12" s="337"/>
      <c r="J12" s="337"/>
      <c r="K12" s="337"/>
    </row>
    <row r="13" spans="1:13" ht="15.75" customHeight="1">
      <c r="A13" s="337" t="s">
        <v>467</v>
      </c>
      <c r="B13" s="337"/>
      <c r="C13" s="337"/>
      <c r="D13" s="337"/>
      <c r="E13" s="337"/>
      <c r="F13" s="337"/>
      <c r="G13" s="337"/>
      <c r="H13" s="337"/>
      <c r="I13" s="337"/>
      <c r="J13" s="337"/>
      <c r="K13" s="337"/>
    </row>
    <row r="14" spans="1:13">
      <c r="A14" s="340"/>
      <c r="B14" s="340"/>
      <c r="C14" s="340"/>
      <c r="D14" s="340"/>
      <c r="G14" s="340"/>
      <c r="H14" s="340"/>
      <c r="I14" s="340"/>
      <c r="J14" s="340"/>
      <c r="K14" s="340"/>
    </row>
    <row r="15" spans="1:13" ht="15" customHeight="1">
      <c r="A15" s="362"/>
      <c r="B15" s="362"/>
      <c r="C15" s="362"/>
      <c r="D15" s="362"/>
      <c r="G15" s="362"/>
      <c r="H15" s="362"/>
      <c r="I15" s="362"/>
      <c r="J15" s="363" t="s">
        <v>246</v>
      </c>
      <c r="K15" s="363"/>
      <c r="L15" s="363"/>
      <c r="M15" s="363"/>
    </row>
    <row r="16" spans="1:13" ht="15" customHeight="1">
      <c r="A16" s="368"/>
      <c r="B16" s="368"/>
      <c r="C16" s="368"/>
      <c r="D16" s="368"/>
      <c r="E16" s="368" t="s">
        <v>68</v>
      </c>
      <c r="F16" s="368" t="s">
        <v>60</v>
      </c>
      <c r="G16" s="331" t="s">
        <v>10</v>
      </c>
      <c r="H16" s="331"/>
      <c r="I16" s="331"/>
      <c r="J16" s="331" t="s">
        <v>61</v>
      </c>
      <c r="K16" s="331" t="s">
        <v>462</v>
      </c>
      <c r="L16" s="331" t="s">
        <v>660</v>
      </c>
      <c r="M16" s="331" t="s">
        <v>462</v>
      </c>
    </row>
    <row r="17" spans="1:13">
      <c r="A17" s="368"/>
      <c r="B17" s="368"/>
      <c r="C17" s="368"/>
      <c r="D17" s="368"/>
      <c r="E17" s="368"/>
      <c r="F17" s="368"/>
      <c r="G17" s="331"/>
      <c r="H17" s="331"/>
      <c r="I17" s="331"/>
      <c r="J17" s="331"/>
      <c r="K17" s="331"/>
      <c r="L17" s="331"/>
      <c r="M17" s="331"/>
    </row>
    <row r="18" spans="1:13" ht="46.5" customHeight="1">
      <c r="A18" s="368"/>
      <c r="B18" s="368"/>
      <c r="C18" s="368"/>
      <c r="D18" s="368"/>
      <c r="E18" s="368"/>
      <c r="F18" s="368"/>
      <c r="G18" s="331"/>
      <c r="H18" s="331"/>
      <c r="I18" s="331"/>
      <c r="J18" s="331"/>
      <c r="K18" s="331"/>
      <c r="L18" s="331"/>
      <c r="M18" s="331"/>
    </row>
    <row r="19" spans="1:13" ht="28.5" customHeight="1">
      <c r="A19" s="364" t="s">
        <v>62</v>
      </c>
      <c r="B19" s="364"/>
      <c r="C19" s="364"/>
      <c r="D19" s="364"/>
      <c r="E19" s="86" t="s">
        <v>64</v>
      </c>
      <c r="F19" s="88"/>
      <c r="G19" s="365"/>
      <c r="H19" s="365"/>
      <c r="I19" s="365"/>
      <c r="J19" s="265"/>
      <c r="K19" s="256">
        <f>K20+K21+K22+K23+K24+K25+K26+K27+K29+K30+K31+K32+K33+K34+K35+K36+K37+K38+K39+K40+K41+K42+K43+K44+K45+K46+K47+K48+K49+K50+K51+K52+K53+K54+K55+K56+K57+K58+K59+K60+K61+K62+K63+K64+K65+K66+K67+K68+K69+K70+K71+K72+K73+K28</f>
        <v>67526584.349999994</v>
      </c>
      <c r="L19" s="289">
        <f t="shared" ref="L19:M19" si="0">L20+L21+L22+L23+L24+L25+L26+L27+L29+L30+L31+L32+L33+L34+L35+L36+L37+L38+L39+L40+L41+L42+L43+L44+L45+L46+L47+L48+L49+L50+L51+L52+L53+L54+L55+L56+L57+L58+L59+L60+L61+L62+L63+L64+L65+L66+L67+L68+L69+L70+L71+L72+L73+L28</f>
        <v>204228.22</v>
      </c>
      <c r="M19" s="289">
        <f t="shared" si="0"/>
        <v>67730812.569999993</v>
      </c>
    </row>
    <row r="20" spans="1:13" ht="82.5" customHeight="1">
      <c r="A20" s="366" t="s">
        <v>92</v>
      </c>
      <c r="B20" s="366"/>
      <c r="C20" s="366"/>
      <c r="D20" s="366"/>
      <c r="E20" s="87" t="s">
        <v>64</v>
      </c>
      <c r="F20" s="87" t="s">
        <v>72</v>
      </c>
      <c r="G20" s="367">
        <v>4190000250</v>
      </c>
      <c r="H20" s="367"/>
      <c r="I20" s="367"/>
      <c r="J20" s="266">
        <v>100</v>
      </c>
      <c r="K20" s="149">
        <v>1706906</v>
      </c>
      <c r="L20" s="149"/>
      <c r="M20" s="149">
        <f>K20+L20</f>
        <v>1706906</v>
      </c>
    </row>
    <row r="21" spans="1:13" ht="79.5" customHeight="1">
      <c r="A21" s="344" t="s">
        <v>401</v>
      </c>
      <c r="B21" s="344"/>
      <c r="C21" s="344"/>
      <c r="D21" s="344"/>
      <c r="E21" s="87" t="s">
        <v>64</v>
      </c>
      <c r="F21" s="87" t="s">
        <v>40</v>
      </c>
      <c r="G21" s="367">
        <v>3330180360</v>
      </c>
      <c r="H21" s="367"/>
      <c r="I21" s="367"/>
      <c r="J21" s="266">
        <v>100</v>
      </c>
      <c r="K21" s="149">
        <v>465194.17</v>
      </c>
      <c r="L21" s="149"/>
      <c r="M21" s="149">
        <f t="shared" ref="M21:M73" si="1">K21+L21</f>
        <v>465194.17</v>
      </c>
    </row>
    <row r="22" spans="1:13" ht="54" customHeight="1">
      <c r="A22" s="344" t="s">
        <v>560</v>
      </c>
      <c r="B22" s="344"/>
      <c r="C22" s="344"/>
      <c r="D22" s="344"/>
      <c r="E22" s="87" t="s">
        <v>64</v>
      </c>
      <c r="F22" s="87" t="s">
        <v>40</v>
      </c>
      <c r="G22" s="331">
        <v>3330180360</v>
      </c>
      <c r="H22" s="331"/>
      <c r="I22" s="331"/>
      <c r="J22" s="90" t="s">
        <v>575</v>
      </c>
      <c r="K22" s="149">
        <v>41553.29</v>
      </c>
      <c r="L22" s="149"/>
      <c r="M22" s="149">
        <f t="shared" si="1"/>
        <v>41553.29</v>
      </c>
    </row>
    <row r="23" spans="1:13" ht="81" customHeight="1">
      <c r="A23" s="366" t="s">
        <v>502</v>
      </c>
      <c r="B23" s="366"/>
      <c r="C23" s="366"/>
      <c r="D23" s="366"/>
      <c r="E23" s="87" t="s">
        <v>64</v>
      </c>
      <c r="F23" s="87" t="s">
        <v>40</v>
      </c>
      <c r="G23" s="367">
        <v>4190000280</v>
      </c>
      <c r="H23" s="367"/>
      <c r="I23" s="367"/>
      <c r="J23" s="266">
        <v>100</v>
      </c>
      <c r="K23" s="149">
        <v>19622551</v>
      </c>
      <c r="L23" s="149">
        <v>74400</v>
      </c>
      <c r="M23" s="149">
        <f t="shared" si="1"/>
        <v>19696951</v>
      </c>
    </row>
    <row r="24" spans="1:13" ht="41.25" customHeight="1">
      <c r="A24" s="366" t="s">
        <v>503</v>
      </c>
      <c r="B24" s="366"/>
      <c r="C24" s="366"/>
      <c r="D24" s="366"/>
      <c r="E24" s="87" t="s">
        <v>64</v>
      </c>
      <c r="F24" s="87" t="s">
        <v>40</v>
      </c>
      <c r="G24" s="367">
        <v>4190000280</v>
      </c>
      <c r="H24" s="367"/>
      <c r="I24" s="367"/>
      <c r="J24" s="266">
        <v>200</v>
      </c>
      <c r="K24" s="149">
        <v>956615.8</v>
      </c>
      <c r="L24" s="149"/>
      <c r="M24" s="149">
        <f t="shared" si="1"/>
        <v>956615.8</v>
      </c>
    </row>
    <row r="25" spans="1:13" ht="31.5" customHeight="1">
      <c r="A25" s="366" t="s">
        <v>504</v>
      </c>
      <c r="B25" s="366"/>
      <c r="C25" s="366"/>
      <c r="D25" s="366"/>
      <c r="E25" s="87" t="s">
        <v>64</v>
      </c>
      <c r="F25" s="87" t="s">
        <v>40</v>
      </c>
      <c r="G25" s="367">
        <v>4190000280</v>
      </c>
      <c r="H25" s="367"/>
      <c r="I25" s="367"/>
      <c r="J25" s="266">
        <v>800</v>
      </c>
      <c r="K25" s="149">
        <v>5900</v>
      </c>
      <c r="L25" s="149"/>
      <c r="M25" s="149">
        <f t="shared" si="1"/>
        <v>5900</v>
      </c>
    </row>
    <row r="26" spans="1:13" ht="57.75" customHeight="1">
      <c r="A26" s="344" t="s">
        <v>576</v>
      </c>
      <c r="B26" s="344"/>
      <c r="C26" s="344"/>
      <c r="D26" s="344"/>
      <c r="E26" s="87" t="s">
        <v>64</v>
      </c>
      <c r="F26" s="87" t="s">
        <v>70</v>
      </c>
      <c r="G26" s="331">
        <v>4490051200</v>
      </c>
      <c r="H26" s="331"/>
      <c r="I26" s="331"/>
      <c r="J26" s="258">
        <v>200</v>
      </c>
      <c r="K26" s="255">
        <v>398.12</v>
      </c>
      <c r="L26" s="149">
        <v>-171.78</v>
      </c>
      <c r="M26" s="149">
        <f t="shared" si="1"/>
        <v>226.34</v>
      </c>
    </row>
    <row r="27" spans="1:13" ht="55.5" customHeight="1">
      <c r="A27" s="366" t="s">
        <v>659</v>
      </c>
      <c r="B27" s="366"/>
      <c r="C27" s="366"/>
      <c r="D27" s="366"/>
      <c r="E27" s="87" t="s">
        <v>64</v>
      </c>
      <c r="F27" s="87" t="s">
        <v>43</v>
      </c>
      <c r="G27" s="367">
        <v>2890120600</v>
      </c>
      <c r="H27" s="367"/>
      <c r="I27" s="367"/>
      <c r="J27" s="266">
        <v>200</v>
      </c>
      <c r="K27" s="149">
        <v>600000</v>
      </c>
      <c r="L27" s="149">
        <v>-17065.5</v>
      </c>
      <c r="M27" s="149">
        <f t="shared" si="1"/>
        <v>582934.5</v>
      </c>
    </row>
    <row r="28" spans="1:13" s="292" customFormat="1" ht="55.5" customHeight="1">
      <c r="A28" s="366" t="s">
        <v>659</v>
      </c>
      <c r="B28" s="366"/>
      <c r="C28" s="366"/>
      <c r="D28" s="366"/>
      <c r="E28" s="87" t="s">
        <v>64</v>
      </c>
      <c r="F28" s="87" t="s">
        <v>43</v>
      </c>
      <c r="G28" s="367" t="s">
        <v>809</v>
      </c>
      <c r="H28" s="367"/>
      <c r="I28" s="367"/>
      <c r="J28" s="293">
        <v>200</v>
      </c>
      <c r="K28" s="264"/>
      <c r="L28" s="149">
        <v>17065.5</v>
      </c>
      <c r="M28" s="149">
        <f t="shared" si="1"/>
        <v>17065.5</v>
      </c>
    </row>
    <row r="29" spans="1:13" ht="54.75" customHeight="1">
      <c r="A29" s="366" t="s">
        <v>348</v>
      </c>
      <c r="B29" s="366"/>
      <c r="C29" s="366"/>
      <c r="D29" s="366"/>
      <c r="E29" s="87" t="s">
        <v>64</v>
      </c>
      <c r="F29" s="87" t="s">
        <v>43</v>
      </c>
      <c r="G29" s="367">
        <v>3110120800</v>
      </c>
      <c r="H29" s="367"/>
      <c r="I29" s="367"/>
      <c r="J29" s="266">
        <v>200</v>
      </c>
      <c r="K29" s="149">
        <v>400000</v>
      </c>
      <c r="L29" s="149"/>
      <c r="M29" s="149">
        <f t="shared" si="1"/>
        <v>400000</v>
      </c>
    </row>
    <row r="30" spans="1:13" ht="39.75" customHeight="1">
      <c r="A30" s="366" t="s">
        <v>349</v>
      </c>
      <c r="B30" s="366"/>
      <c r="C30" s="366"/>
      <c r="D30" s="366"/>
      <c r="E30" s="87" t="s">
        <v>64</v>
      </c>
      <c r="F30" s="87" t="s">
        <v>43</v>
      </c>
      <c r="G30" s="367">
        <v>3110120810</v>
      </c>
      <c r="H30" s="367"/>
      <c r="I30" s="367"/>
      <c r="J30" s="266">
        <v>200</v>
      </c>
      <c r="K30" s="149">
        <v>100000</v>
      </c>
      <c r="L30" s="149"/>
      <c r="M30" s="149">
        <f t="shared" si="1"/>
        <v>100000</v>
      </c>
    </row>
    <row r="31" spans="1:13" ht="44.25" customHeight="1">
      <c r="A31" s="366" t="s">
        <v>350</v>
      </c>
      <c r="B31" s="366"/>
      <c r="C31" s="366"/>
      <c r="D31" s="366"/>
      <c r="E31" s="87" t="s">
        <v>64</v>
      </c>
      <c r="F31" s="87" t="s">
        <v>43</v>
      </c>
      <c r="G31" s="367">
        <v>3110220820</v>
      </c>
      <c r="H31" s="367"/>
      <c r="I31" s="367"/>
      <c r="J31" s="266">
        <v>200</v>
      </c>
      <c r="K31" s="149">
        <v>1200000</v>
      </c>
      <c r="L31" s="149"/>
      <c r="M31" s="149">
        <f t="shared" si="1"/>
        <v>1200000</v>
      </c>
    </row>
    <row r="32" spans="1:13" ht="39" customHeight="1">
      <c r="A32" s="366" t="s">
        <v>354</v>
      </c>
      <c r="B32" s="366"/>
      <c r="C32" s="366"/>
      <c r="D32" s="366"/>
      <c r="E32" s="87" t="s">
        <v>64</v>
      </c>
      <c r="F32" s="87" t="s">
        <v>43</v>
      </c>
      <c r="G32" s="367">
        <v>3210100700</v>
      </c>
      <c r="H32" s="367"/>
      <c r="I32" s="367"/>
      <c r="J32" s="266">
        <v>200</v>
      </c>
      <c r="K32" s="149">
        <v>40000</v>
      </c>
      <c r="L32" s="149"/>
      <c r="M32" s="149">
        <f t="shared" si="1"/>
        <v>40000</v>
      </c>
    </row>
    <row r="33" spans="1:13" ht="39.75" customHeight="1">
      <c r="A33" s="366" t="s">
        <v>357</v>
      </c>
      <c r="B33" s="366"/>
      <c r="C33" s="366"/>
      <c r="D33" s="366"/>
      <c r="E33" s="87" t="s">
        <v>64</v>
      </c>
      <c r="F33" s="87" t="s">
        <v>43</v>
      </c>
      <c r="G33" s="367">
        <v>3210100740</v>
      </c>
      <c r="H33" s="367"/>
      <c r="I33" s="367"/>
      <c r="J33" s="266">
        <v>200</v>
      </c>
      <c r="K33" s="149">
        <v>0</v>
      </c>
      <c r="L33" s="149"/>
      <c r="M33" s="149">
        <f t="shared" si="1"/>
        <v>0</v>
      </c>
    </row>
    <row r="34" spans="1:13" ht="39.75" customHeight="1">
      <c r="A34" s="366" t="s">
        <v>357</v>
      </c>
      <c r="B34" s="366"/>
      <c r="C34" s="366"/>
      <c r="D34" s="366"/>
      <c r="E34" s="87" t="s">
        <v>64</v>
      </c>
      <c r="F34" s="87" t="s">
        <v>43</v>
      </c>
      <c r="G34" s="367">
        <v>3220100740</v>
      </c>
      <c r="H34" s="367"/>
      <c r="I34" s="367"/>
      <c r="J34" s="266">
        <v>200</v>
      </c>
      <c r="K34" s="149">
        <v>10000</v>
      </c>
      <c r="L34" s="149"/>
      <c r="M34" s="149">
        <f t="shared" si="1"/>
        <v>10000</v>
      </c>
    </row>
    <row r="35" spans="1:13" ht="52.5" customHeight="1">
      <c r="A35" s="366" t="s">
        <v>361</v>
      </c>
      <c r="B35" s="366"/>
      <c r="C35" s="366"/>
      <c r="D35" s="366"/>
      <c r="E35" s="87" t="s">
        <v>64</v>
      </c>
      <c r="F35" s="87" t="s">
        <v>43</v>
      </c>
      <c r="G35" s="367">
        <v>3310100810</v>
      </c>
      <c r="H35" s="367"/>
      <c r="I35" s="367"/>
      <c r="J35" s="266">
        <v>200</v>
      </c>
      <c r="K35" s="149">
        <v>650000</v>
      </c>
      <c r="L35" s="149"/>
      <c r="M35" s="149">
        <f t="shared" si="1"/>
        <v>650000</v>
      </c>
    </row>
    <row r="36" spans="1:13" ht="55.5" customHeight="1">
      <c r="A36" s="366" t="s">
        <v>362</v>
      </c>
      <c r="B36" s="366"/>
      <c r="C36" s="366"/>
      <c r="D36" s="366"/>
      <c r="E36" s="87" t="s">
        <v>64</v>
      </c>
      <c r="F36" s="87" t="s">
        <v>43</v>
      </c>
      <c r="G36" s="367">
        <v>3310100840</v>
      </c>
      <c r="H36" s="367"/>
      <c r="I36" s="367"/>
      <c r="J36" s="266">
        <v>200</v>
      </c>
      <c r="K36" s="149">
        <v>100000</v>
      </c>
      <c r="L36" s="149"/>
      <c r="M36" s="149">
        <f t="shared" si="1"/>
        <v>100000</v>
      </c>
    </row>
    <row r="37" spans="1:13" ht="56.25" customHeight="1">
      <c r="A37" s="366" t="s">
        <v>365</v>
      </c>
      <c r="B37" s="366"/>
      <c r="C37" s="366"/>
      <c r="D37" s="366"/>
      <c r="E37" s="87" t="s">
        <v>64</v>
      </c>
      <c r="F37" s="87" t="s">
        <v>43</v>
      </c>
      <c r="G37" s="367">
        <v>3320100820</v>
      </c>
      <c r="H37" s="367"/>
      <c r="I37" s="367"/>
      <c r="J37" s="266">
        <v>200</v>
      </c>
      <c r="K37" s="149">
        <v>50000</v>
      </c>
      <c r="L37" s="149"/>
      <c r="M37" s="149">
        <f t="shared" si="1"/>
        <v>50000</v>
      </c>
    </row>
    <row r="38" spans="1:13" ht="55.5" customHeight="1">
      <c r="A38" s="366" t="s">
        <v>107</v>
      </c>
      <c r="B38" s="366"/>
      <c r="C38" s="366"/>
      <c r="D38" s="366"/>
      <c r="E38" s="87" t="s">
        <v>64</v>
      </c>
      <c r="F38" s="87" t="s">
        <v>43</v>
      </c>
      <c r="G38" s="367">
        <v>3320100830</v>
      </c>
      <c r="H38" s="367"/>
      <c r="I38" s="367"/>
      <c r="J38" s="266">
        <v>200</v>
      </c>
      <c r="K38" s="149">
        <v>350000</v>
      </c>
      <c r="L38" s="149"/>
      <c r="M38" s="149">
        <f t="shared" si="1"/>
        <v>350000</v>
      </c>
    </row>
    <row r="39" spans="1:13" ht="30.75" customHeight="1">
      <c r="A39" s="369" t="s">
        <v>513</v>
      </c>
      <c r="B39" s="369"/>
      <c r="C39" s="369"/>
      <c r="D39" s="369"/>
      <c r="E39" s="87" t="s">
        <v>64</v>
      </c>
      <c r="F39" s="87" t="s">
        <v>43</v>
      </c>
      <c r="G39" s="367">
        <v>4290020120</v>
      </c>
      <c r="H39" s="367"/>
      <c r="I39" s="367"/>
      <c r="J39" s="260">
        <v>800</v>
      </c>
      <c r="K39" s="149">
        <v>50000</v>
      </c>
      <c r="L39" s="149"/>
      <c r="M39" s="149">
        <f t="shared" si="1"/>
        <v>50000</v>
      </c>
    </row>
    <row r="40" spans="1:13" ht="55.5" customHeight="1">
      <c r="A40" s="369" t="s">
        <v>514</v>
      </c>
      <c r="B40" s="369"/>
      <c r="C40" s="369"/>
      <c r="D40" s="369"/>
      <c r="E40" s="87" t="s">
        <v>64</v>
      </c>
      <c r="F40" s="87" t="s">
        <v>43</v>
      </c>
      <c r="G40" s="367">
        <v>4290020140</v>
      </c>
      <c r="H40" s="367"/>
      <c r="I40" s="367"/>
      <c r="J40" s="266">
        <v>200</v>
      </c>
      <c r="K40" s="149">
        <v>84000</v>
      </c>
      <c r="L40" s="149"/>
      <c r="M40" s="149">
        <f t="shared" si="1"/>
        <v>84000</v>
      </c>
    </row>
    <row r="41" spans="1:13" s="274" customFormat="1" ht="22.5" customHeight="1">
      <c r="A41" s="373" t="s">
        <v>802</v>
      </c>
      <c r="B41" s="374"/>
      <c r="C41" s="374"/>
      <c r="D41" s="375"/>
      <c r="E41" s="87" t="s">
        <v>64</v>
      </c>
      <c r="F41" s="87" t="s">
        <v>43</v>
      </c>
      <c r="G41" s="370">
        <v>4290000460</v>
      </c>
      <c r="H41" s="371"/>
      <c r="I41" s="372"/>
      <c r="J41" s="272">
        <v>800</v>
      </c>
      <c r="K41" s="149"/>
      <c r="L41" s="149">
        <v>30000</v>
      </c>
      <c r="M41" s="149">
        <f>K41+L41</f>
        <v>30000</v>
      </c>
    </row>
    <row r="42" spans="1:13" ht="84" customHeight="1">
      <c r="A42" s="369" t="s">
        <v>618</v>
      </c>
      <c r="B42" s="369"/>
      <c r="C42" s="369"/>
      <c r="D42" s="369"/>
      <c r="E42" s="87" t="s">
        <v>64</v>
      </c>
      <c r="F42" s="87" t="s">
        <v>43</v>
      </c>
      <c r="G42" s="367">
        <v>4290007030</v>
      </c>
      <c r="H42" s="367"/>
      <c r="I42" s="367"/>
      <c r="J42" s="266">
        <v>300</v>
      </c>
      <c r="K42" s="149">
        <v>15000</v>
      </c>
      <c r="L42" s="149"/>
      <c r="M42" s="149">
        <f t="shared" si="1"/>
        <v>15000</v>
      </c>
    </row>
    <row r="43" spans="1:13" ht="43.5" customHeight="1">
      <c r="A43" s="344" t="s">
        <v>108</v>
      </c>
      <c r="B43" s="344"/>
      <c r="C43" s="344"/>
      <c r="D43" s="344"/>
      <c r="E43" s="87" t="s">
        <v>64</v>
      </c>
      <c r="F43" s="87" t="s">
        <v>43</v>
      </c>
      <c r="G43" s="331">
        <v>4390080350</v>
      </c>
      <c r="H43" s="331"/>
      <c r="I43" s="331"/>
      <c r="J43" s="258">
        <v>200</v>
      </c>
      <c r="K43" s="255">
        <v>6170.4</v>
      </c>
      <c r="L43" s="149"/>
      <c r="M43" s="149">
        <f t="shared" si="1"/>
        <v>6170.4</v>
      </c>
    </row>
    <row r="44" spans="1:13" ht="58.5" customHeight="1">
      <c r="A44" s="344" t="s">
        <v>585</v>
      </c>
      <c r="B44" s="344"/>
      <c r="C44" s="344"/>
      <c r="D44" s="344"/>
      <c r="E44" s="87" t="s">
        <v>64</v>
      </c>
      <c r="F44" s="87" t="s">
        <v>433</v>
      </c>
      <c r="G44" s="331">
        <v>4290020150</v>
      </c>
      <c r="H44" s="331"/>
      <c r="I44" s="331"/>
      <c r="J44" s="258">
        <v>200</v>
      </c>
      <c r="K44" s="255">
        <v>320000</v>
      </c>
      <c r="L44" s="149"/>
      <c r="M44" s="149">
        <f t="shared" si="1"/>
        <v>320000</v>
      </c>
    </row>
    <row r="45" spans="1:13" ht="42.75" customHeight="1">
      <c r="A45" s="344" t="s">
        <v>570</v>
      </c>
      <c r="B45" s="344"/>
      <c r="C45" s="344"/>
      <c r="D45" s="344"/>
      <c r="E45" s="87" t="s">
        <v>64</v>
      </c>
      <c r="F45" s="87" t="s">
        <v>46</v>
      </c>
      <c r="G45" s="331" t="s">
        <v>653</v>
      </c>
      <c r="H45" s="331"/>
      <c r="I45" s="331"/>
      <c r="J45" s="258">
        <v>200</v>
      </c>
      <c r="K45" s="255">
        <v>88096</v>
      </c>
      <c r="L45" s="149"/>
      <c r="M45" s="149">
        <f t="shared" si="1"/>
        <v>88096</v>
      </c>
    </row>
    <row r="46" spans="1:13" ht="66.75" customHeight="1">
      <c r="A46" s="344" t="s">
        <v>432</v>
      </c>
      <c r="B46" s="344"/>
      <c r="C46" s="344"/>
      <c r="D46" s="344"/>
      <c r="E46" s="87" t="s">
        <v>64</v>
      </c>
      <c r="F46" s="87" t="s">
        <v>46</v>
      </c>
      <c r="G46" s="331">
        <v>4390080370</v>
      </c>
      <c r="H46" s="331"/>
      <c r="I46" s="331"/>
      <c r="J46" s="258">
        <v>200</v>
      </c>
      <c r="K46" s="255">
        <v>385890.78</v>
      </c>
      <c r="L46" s="149"/>
      <c r="M46" s="149">
        <f t="shared" si="1"/>
        <v>385890.78</v>
      </c>
    </row>
    <row r="47" spans="1:13" ht="104.25" customHeight="1">
      <c r="A47" s="344" t="s">
        <v>301</v>
      </c>
      <c r="B47" s="344"/>
      <c r="C47" s="344"/>
      <c r="D47" s="344"/>
      <c r="E47" s="87" t="s">
        <v>64</v>
      </c>
      <c r="F47" s="87" t="s">
        <v>46</v>
      </c>
      <c r="G47" s="331">
        <v>4390082400</v>
      </c>
      <c r="H47" s="331"/>
      <c r="I47" s="331"/>
      <c r="J47" s="258">
        <v>200</v>
      </c>
      <c r="K47" s="264">
        <v>228137</v>
      </c>
      <c r="L47" s="149"/>
      <c r="M47" s="149">
        <f t="shared" si="1"/>
        <v>228137</v>
      </c>
    </row>
    <row r="48" spans="1:13" ht="64.5" customHeight="1">
      <c r="A48" s="376" t="s">
        <v>332</v>
      </c>
      <c r="B48" s="376"/>
      <c r="C48" s="376"/>
      <c r="D48" s="376"/>
      <c r="E48" s="87" t="s">
        <v>64</v>
      </c>
      <c r="F48" s="87" t="s">
        <v>47</v>
      </c>
      <c r="G48" s="367">
        <v>2710120400</v>
      </c>
      <c r="H48" s="367"/>
      <c r="I48" s="367"/>
      <c r="J48" s="266">
        <v>200</v>
      </c>
      <c r="K48" s="149">
        <v>1163857.22</v>
      </c>
      <c r="L48" s="149"/>
      <c r="M48" s="149">
        <f t="shared" si="1"/>
        <v>1163857.22</v>
      </c>
    </row>
    <row r="49" spans="1:13" ht="69" customHeight="1">
      <c r="A49" s="376" t="s">
        <v>334</v>
      </c>
      <c r="B49" s="376"/>
      <c r="C49" s="376"/>
      <c r="D49" s="376"/>
      <c r="E49" s="87" t="s">
        <v>64</v>
      </c>
      <c r="F49" s="87" t="s">
        <v>47</v>
      </c>
      <c r="G49" s="367">
        <v>2720120410</v>
      </c>
      <c r="H49" s="367"/>
      <c r="I49" s="367"/>
      <c r="J49" s="266">
        <v>200</v>
      </c>
      <c r="K49" s="149">
        <v>625754.53</v>
      </c>
      <c r="L49" s="149"/>
      <c r="M49" s="149">
        <f t="shared" si="1"/>
        <v>625754.53</v>
      </c>
    </row>
    <row r="50" spans="1:13" ht="81" customHeight="1">
      <c r="A50" s="366" t="s">
        <v>402</v>
      </c>
      <c r="B50" s="366"/>
      <c r="C50" s="366"/>
      <c r="D50" s="366"/>
      <c r="E50" s="87" t="s">
        <v>64</v>
      </c>
      <c r="F50" s="87" t="s">
        <v>47</v>
      </c>
      <c r="G50" s="367" t="s">
        <v>382</v>
      </c>
      <c r="H50" s="367"/>
      <c r="I50" s="367"/>
      <c r="J50" s="266">
        <v>200</v>
      </c>
      <c r="K50" s="149">
        <v>9544793.75</v>
      </c>
      <c r="L50" s="149"/>
      <c r="M50" s="149">
        <f t="shared" si="1"/>
        <v>9544793.75</v>
      </c>
    </row>
    <row r="51" spans="1:13" ht="55.5" customHeight="1">
      <c r="A51" s="366" t="s">
        <v>779</v>
      </c>
      <c r="B51" s="366"/>
      <c r="C51" s="366"/>
      <c r="D51" s="366"/>
      <c r="E51" s="87" t="s">
        <v>64</v>
      </c>
      <c r="F51" s="87" t="s">
        <v>47</v>
      </c>
      <c r="G51" s="367" t="s">
        <v>778</v>
      </c>
      <c r="H51" s="367"/>
      <c r="I51" s="367"/>
      <c r="J51" s="266">
        <v>200</v>
      </c>
      <c r="K51" s="264">
        <v>4021537.61</v>
      </c>
      <c r="L51" s="264"/>
      <c r="M51" s="149">
        <f>K51+L51</f>
        <v>4021537.61</v>
      </c>
    </row>
    <row r="52" spans="1:13" ht="105" customHeight="1">
      <c r="A52" s="366" t="s">
        <v>395</v>
      </c>
      <c r="B52" s="366"/>
      <c r="C52" s="366"/>
      <c r="D52" s="366"/>
      <c r="E52" s="87" t="s">
        <v>64</v>
      </c>
      <c r="F52" s="87" t="s">
        <v>47</v>
      </c>
      <c r="G52" s="367">
        <v>2740100610</v>
      </c>
      <c r="H52" s="367"/>
      <c r="I52" s="367"/>
      <c r="J52" s="266">
        <v>200</v>
      </c>
      <c r="K52" s="149">
        <v>250000</v>
      </c>
      <c r="L52" s="149"/>
      <c r="M52" s="149">
        <f t="shared" si="1"/>
        <v>250000</v>
      </c>
    </row>
    <row r="53" spans="1:13" ht="66.75" customHeight="1">
      <c r="A53" s="344" t="s">
        <v>441</v>
      </c>
      <c r="B53" s="344"/>
      <c r="C53" s="344"/>
      <c r="D53" s="344"/>
      <c r="E53" s="87" t="s">
        <v>64</v>
      </c>
      <c r="F53" s="87" t="s">
        <v>48</v>
      </c>
      <c r="G53" s="331">
        <v>2410120200</v>
      </c>
      <c r="H53" s="331"/>
      <c r="I53" s="331"/>
      <c r="J53" s="258">
        <v>800</v>
      </c>
      <c r="K53" s="149">
        <v>30000</v>
      </c>
      <c r="L53" s="149"/>
      <c r="M53" s="149">
        <f t="shared" si="1"/>
        <v>30000</v>
      </c>
    </row>
    <row r="54" spans="1:13" ht="40.5" customHeight="1">
      <c r="A54" s="366" t="s">
        <v>561</v>
      </c>
      <c r="B54" s="366"/>
      <c r="C54" s="366"/>
      <c r="D54" s="366"/>
      <c r="E54" s="87" t="s">
        <v>64</v>
      </c>
      <c r="F54" s="87" t="s">
        <v>48</v>
      </c>
      <c r="G54" s="367">
        <v>2910120700</v>
      </c>
      <c r="H54" s="367"/>
      <c r="I54" s="367"/>
      <c r="J54" s="266">
        <v>200</v>
      </c>
      <c r="K54" s="149">
        <v>550000</v>
      </c>
      <c r="L54" s="149"/>
      <c r="M54" s="149">
        <f t="shared" si="1"/>
        <v>550000</v>
      </c>
    </row>
    <row r="55" spans="1:13" ht="28.5" customHeight="1">
      <c r="A55" s="366" t="s">
        <v>495</v>
      </c>
      <c r="B55" s="366"/>
      <c r="C55" s="366"/>
      <c r="D55" s="366"/>
      <c r="E55" s="87" t="s">
        <v>64</v>
      </c>
      <c r="F55" s="87" t="s">
        <v>48</v>
      </c>
      <c r="G55" s="367">
        <v>2910220710</v>
      </c>
      <c r="H55" s="367"/>
      <c r="I55" s="367"/>
      <c r="J55" s="266">
        <v>200</v>
      </c>
      <c r="K55" s="149">
        <v>149119.04000000001</v>
      </c>
      <c r="L55" s="149"/>
      <c r="M55" s="149">
        <f t="shared" si="1"/>
        <v>149119.04000000001</v>
      </c>
    </row>
    <row r="56" spans="1:13" ht="51.75" customHeight="1">
      <c r="A56" s="366" t="s">
        <v>386</v>
      </c>
      <c r="B56" s="366"/>
      <c r="C56" s="366"/>
      <c r="D56" s="366"/>
      <c r="E56" s="87" t="s">
        <v>64</v>
      </c>
      <c r="F56" s="87" t="s">
        <v>48</v>
      </c>
      <c r="G56" s="367">
        <v>3120120850</v>
      </c>
      <c r="H56" s="367"/>
      <c r="I56" s="367"/>
      <c r="J56" s="266">
        <v>200</v>
      </c>
      <c r="K56" s="149">
        <v>550000</v>
      </c>
      <c r="L56" s="149"/>
      <c r="M56" s="149">
        <f t="shared" si="1"/>
        <v>550000</v>
      </c>
    </row>
    <row r="57" spans="1:13" ht="56.25" customHeight="1">
      <c r="A57" s="366" t="s">
        <v>387</v>
      </c>
      <c r="B57" s="366"/>
      <c r="C57" s="366"/>
      <c r="D57" s="366"/>
      <c r="E57" s="87" t="s">
        <v>64</v>
      </c>
      <c r="F57" s="87" t="s">
        <v>48</v>
      </c>
      <c r="G57" s="367">
        <v>3120120860</v>
      </c>
      <c r="H57" s="367"/>
      <c r="I57" s="367"/>
      <c r="J57" s="266">
        <v>200</v>
      </c>
      <c r="K57" s="149">
        <v>250000</v>
      </c>
      <c r="L57" s="149"/>
      <c r="M57" s="149">
        <f t="shared" si="1"/>
        <v>250000</v>
      </c>
    </row>
    <row r="58" spans="1:13" ht="51.75" customHeight="1">
      <c r="A58" s="366" t="s">
        <v>388</v>
      </c>
      <c r="B58" s="366"/>
      <c r="C58" s="366"/>
      <c r="D58" s="366"/>
      <c r="E58" s="87" t="s">
        <v>64</v>
      </c>
      <c r="F58" s="87" t="s">
        <v>48</v>
      </c>
      <c r="G58" s="367">
        <v>3120120870</v>
      </c>
      <c r="H58" s="367"/>
      <c r="I58" s="367"/>
      <c r="J58" s="266">
        <v>200</v>
      </c>
      <c r="K58" s="149">
        <v>75000</v>
      </c>
      <c r="L58" s="149"/>
      <c r="M58" s="149">
        <f t="shared" si="1"/>
        <v>75000</v>
      </c>
    </row>
    <row r="59" spans="1:13" ht="39.75" customHeight="1">
      <c r="A59" s="358" t="s">
        <v>115</v>
      </c>
      <c r="B59" s="358"/>
      <c r="C59" s="358"/>
      <c r="D59" s="358"/>
      <c r="E59" s="87" t="s">
        <v>64</v>
      </c>
      <c r="F59" s="87" t="s">
        <v>48</v>
      </c>
      <c r="G59" s="316">
        <v>4290020180</v>
      </c>
      <c r="H59" s="316"/>
      <c r="I59" s="316"/>
      <c r="J59" s="257">
        <v>200</v>
      </c>
      <c r="K59" s="254">
        <v>400845</v>
      </c>
      <c r="L59" s="149"/>
      <c r="M59" s="149">
        <f t="shared" si="1"/>
        <v>400845</v>
      </c>
    </row>
    <row r="60" spans="1:13" ht="53.25" customHeight="1">
      <c r="A60" s="366" t="s">
        <v>340</v>
      </c>
      <c r="B60" s="366"/>
      <c r="C60" s="366"/>
      <c r="D60" s="366"/>
      <c r="E60" s="87" t="s">
        <v>64</v>
      </c>
      <c r="F60" s="87" t="s">
        <v>128</v>
      </c>
      <c r="G60" s="367">
        <v>2850120530</v>
      </c>
      <c r="H60" s="367"/>
      <c r="I60" s="367"/>
      <c r="J60" s="266">
        <v>200</v>
      </c>
      <c r="K60" s="149">
        <v>950000</v>
      </c>
      <c r="L60" s="149"/>
      <c r="M60" s="149">
        <f t="shared" si="1"/>
        <v>950000</v>
      </c>
    </row>
    <row r="61" spans="1:13" ht="42.75" customHeight="1">
      <c r="A61" s="366" t="s">
        <v>126</v>
      </c>
      <c r="B61" s="366"/>
      <c r="C61" s="366"/>
      <c r="D61" s="366"/>
      <c r="E61" s="87" t="s">
        <v>64</v>
      </c>
      <c r="F61" s="87" t="s">
        <v>128</v>
      </c>
      <c r="G61" s="367">
        <v>2850120540</v>
      </c>
      <c r="H61" s="367"/>
      <c r="I61" s="367"/>
      <c r="J61" s="266">
        <v>200</v>
      </c>
      <c r="K61" s="149">
        <v>2043200</v>
      </c>
      <c r="L61" s="149"/>
      <c r="M61" s="149">
        <f t="shared" si="1"/>
        <v>2043200</v>
      </c>
    </row>
    <row r="62" spans="1:13" s="274" customFormat="1" ht="42.75" customHeight="1">
      <c r="A62" s="373" t="s">
        <v>800</v>
      </c>
      <c r="B62" s="374"/>
      <c r="C62" s="374"/>
      <c r="D62" s="375"/>
      <c r="E62" s="87" t="s">
        <v>64</v>
      </c>
      <c r="F62" s="87" t="s">
        <v>128</v>
      </c>
      <c r="G62" s="327" t="s">
        <v>801</v>
      </c>
      <c r="H62" s="377"/>
      <c r="I62" s="328"/>
      <c r="J62" s="275">
        <v>200</v>
      </c>
      <c r="K62" s="149"/>
      <c r="L62" s="149">
        <v>100000</v>
      </c>
      <c r="M62" s="149">
        <f t="shared" si="1"/>
        <v>100000</v>
      </c>
    </row>
    <row r="63" spans="1:13" ht="54.75" customHeight="1">
      <c r="A63" s="366" t="s">
        <v>338</v>
      </c>
      <c r="B63" s="366"/>
      <c r="C63" s="366"/>
      <c r="D63" s="366"/>
      <c r="E63" s="87" t="s">
        <v>64</v>
      </c>
      <c r="F63" s="87" t="s">
        <v>127</v>
      </c>
      <c r="G63" s="367">
        <v>2830140020</v>
      </c>
      <c r="H63" s="367"/>
      <c r="I63" s="367"/>
      <c r="J63" s="266">
        <v>400</v>
      </c>
      <c r="K63" s="149">
        <v>2337710</v>
      </c>
      <c r="L63" s="149"/>
      <c r="M63" s="149">
        <f t="shared" si="1"/>
        <v>2337710</v>
      </c>
    </row>
    <row r="64" spans="1:13" ht="41.25" customHeight="1">
      <c r="A64" s="366" t="s">
        <v>125</v>
      </c>
      <c r="B64" s="366"/>
      <c r="C64" s="366"/>
      <c r="D64" s="366"/>
      <c r="E64" s="87" t="s">
        <v>64</v>
      </c>
      <c r="F64" s="87" t="s">
        <v>127</v>
      </c>
      <c r="G64" s="367">
        <v>2870120570</v>
      </c>
      <c r="H64" s="367"/>
      <c r="I64" s="367"/>
      <c r="J64" s="266">
        <v>200</v>
      </c>
      <c r="K64" s="149">
        <v>300000</v>
      </c>
      <c r="L64" s="149"/>
      <c r="M64" s="149">
        <f t="shared" si="1"/>
        <v>300000</v>
      </c>
    </row>
    <row r="65" spans="1:13" ht="52.5" customHeight="1">
      <c r="A65" s="366" t="s">
        <v>558</v>
      </c>
      <c r="B65" s="366"/>
      <c r="C65" s="366"/>
      <c r="D65" s="366"/>
      <c r="E65" s="87" t="s">
        <v>64</v>
      </c>
      <c r="F65" s="87" t="s">
        <v>127</v>
      </c>
      <c r="G65" s="367">
        <v>2870120580</v>
      </c>
      <c r="H65" s="367"/>
      <c r="I65" s="367"/>
      <c r="J65" s="266">
        <v>200</v>
      </c>
      <c r="K65" s="149">
        <v>350000</v>
      </c>
      <c r="L65" s="149"/>
      <c r="M65" s="149">
        <f t="shared" si="1"/>
        <v>350000</v>
      </c>
    </row>
    <row r="66" spans="1:13" ht="41.25" customHeight="1">
      <c r="A66" s="366" t="s">
        <v>497</v>
      </c>
      <c r="B66" s="366"/>
      <c r="C66" s="366"/>
      <c r="D66" s="366"/>
      <c r="E66" s="87" t="s">
        <v>64</v>
      </c>
      <c r="F66" s="87" t="s">
        <v>127</v>
      </c>
      <c r="G66" s="367">
        <v>2920220750</v>
      </c>
      <c r="H66" s="367"/>
      <c r="I66" s="367"/>
      <c r="J66" s="266">
        <v>200</v>
      </c>
      <c r="K66" s="149">
        <v>2600000</v>
      </c>
      <c r="L66" s="149"/>
      <c r="M66" s="149">
        <f t="shared" si="1"/>
        <v>2600000</v>
      </c>
    </row>
    <row r="67" spans="1:13" ht="57" customHeight="1">
      <c r="A67" s="366" t="s">
        <v>498</v>
      </c>
      <c r="B67" s="366"/>
      <c r="C67" s="366"/>
      <c r="D67" s="366"/>
      <c r="E67" s="87" t="s">
        <v>64</v>
      </c>
      <c r="F67" s="87" t="s">
        <v>127</v>
      </c>
      <c r="G67" s="367">
        <v>2920220760</v>
      </c>
      <c r="H67" s="367"/>
      <c r="I67" s="367"/>
      <c r="J67" s="266">
        <v>200</v>
      </c>
      <c r="K67" s="149">
        <v>400000</v>
      </c>
      <c r="L67" s="149"/>
      <c r="M67" s="149">
        <f t="shared" si="1"/>
        <v>400000</v>
      </c>
    </row>
    <row r="68" spans="1:13" ht="54" customHeight="1">
      <c r="A68" s="366" t="s">
        <v>655</v>
      </c>
      <c r="B68" s="366"/>
      <c r="C68" s="366"/>
      <c r="D68" s="366"/>
      <c r="E68" s="87" t="s">
        <v>64</v>
      </c>
      <c r="F68" s="87" t="s">
        <v>127</v>
      </c>
      <c r="G68" s="367">
        <v>4290020310</v>
      </c>
      <c r="H68" s="367"/>
      <c r="I68" s="367"/>
      <c r="J68" s="266">
        <v>200</v>
      </c>
      <c r="K68" s="149">
        <v>258234</v>
      </c>
      <c r="L68" s="149"/>
      <c r="M68" s="149">
        <f t="shared" si="1"/>
        <v>258234</v>
      </c>
    </row>
    <row r="69" spans="1:13" ht="52.5" customHeight="1">
      <c r="A69" s="378" t="s">
        <v>563</v>
      </c>
      <c r="B69" s="378"/>
      <c r="C69" s="378"/>
      <c r="D69" s="378"/>
      <c r="E69" s="87" t="s">
        <v>64</v>
      </c>
      <c r="F69" s="87" t="s">
        <v>127</v>
      </c>
      <c r="G69" s="367">
        <v>4290090080</v>
      </c>
      <c r="H69" s="367"/>
      <c r="I69" s="367"/>
      <c r="J69" s="266">
        <v>800</v>
      </c>
      <c r="K69" s="149">
        <v>6238863.5</v>
      </c>
      <c r="L69" s="149"/>
      <c r="M69" s="149">
        <f t="shared" si="1"/>
        <v>6238863.5</v>
      </c>
    </row>
    <row r="70" spans="1:13" ht="43.5" customHeight="1">
      <c r="A70" s="344" t="s">
        <v>468</v>
      </c>
      <c r="B70" s="344"/>
      <c r="C70" s="344"/>
      <c r="D70" s="344"/>
      <c r="E70" s="87" t="s">
        <v>64</v>
      </c>
      <c r="F70" s="87" t="s">
        <v>51</v>
      </c>
      <c r="G70" s="331">
        <v>2110100020</v>
      </c>
      <c r="H70" s="331"/>
      <c r="I70" s="331"/>
      <c r="J70" s="258">
        <v>200</v>
      </c>
      <c r="K70" s="149">
        <v>2300000</v>
      </c>
      <c r="L70" s="149"/>
      <c r="M70" s="149">
        <f t="shared" si="1"/>
        <v>2300000</v>
      </c>
    </row>
    <row r="71" spans="1:13" ht="40.5" customHeight="1">
      <c r="A71" s="344" t="s">
        <v>93</v>
      </c>
      <c r="B71" s="344"/>
      <c r="C71" s="344"/>
      <c r="D71" s="344"/>
      <c r="E71" s="87" t="s">
        <v>64</v>
      </c>
      <c r="F71" s="87" t="s">
        <v>57</v>
      </c>
      <c r="G71" s="331">
        <v>4290007010</v>
      </c>
      <c r="H71" s="331"/>
      <c r="I71" s="331"/>
      <c r="J71" s="258">
        <v>300</v>
      </c>
      <c r="K71" s="149">
        <v>1791920</v>
      </c>
      <c r="L71" s="149"/>
      <c r="M71" s="149">
        <f t="shared" si="1"/>
        <v>1791920</v>
      </c>
    </row>
    <row r="72" spans="1:13" ht="54.75" customHeight="1">
      <c r="A72" s="344" t="s">
        <v>302</v>
      </c>
      <c r="B72" s="344"/>
      <c r="C72" s="344"/>
      <c r="D72" s="344"/>
      <c r="E72" s="87" t="s">
        <v>64</v>
      </c>
      <c r="F72" s="87" t="s">
        <v>58</v>
      </c>
      <c r="G72" s="331" t="s">
        <v>381</v>
      </c>
      <c r="H72" s="331"/>
      <c r="I72" s="331"/>
      <c r="J72" s="258">
        <v>400</v>
      </c>
      <c r="K72" s="255">
        <v>1869337.14</v>
      </c>
      <c r="L72" s="149"/>
      <c r="M72" s="149">
        <f t="shared" si="1"/>
        <v>1869337.14</v>
      </c>
    </row>
    <row r="73" spans="1:13" ht="54.75" customHeight="1">
      <c r="A73" s="369" t="s">
        <v>635</v>
      </c>
      <c r="B73" s="369"/>
      <c r="C73" s="369"/>
      <c r="D73" s="369"/>
      <c r="E73" s="87" t="s">
        <v>64</v>
      </c>
      <c r="F73" s="87">
        <v>1101</v>
      </c>
      <c r="G73" s="367">
        <v>2310100220</v>
      </c>
      <c r="H73" s="367"/>
      <c r="I73" s="367"/>
      <c r="J73" s="266">
        <v>200</v>
      </c>
      <c r="K73" s="149">
        <v>1000000</v>
      </c>
      <c r="L73" s="149"/>
      <c r="M73" s="149">
        <f t="shared" si="1"/>
        <v>1000000</v>
      </c>
    </row>
    <row r="74" spans="1:13" ht="21" customHeight="1">
      <c r="A74" s="379" t="s">
        <v>63</v>
      </c>
      <c r="B74" s="379"/>
      <c r="C74" s="379"/>
      <c r="D74" s="379"/>
      <c r="E74" s="86" t="s">
        <v>65</v>
      </c>
      <c r="F74" s="87"/>
      <c r="G74" s="331"/>
      <c r="H74" s="331"/>
      <c r="I74" s="331"/>
      <c r="J74" s="258"/>
      <c r="K74" s="150">
        <f>SUM(K75:K76)</f>
        <v>874317</v>
      </c>
      <c r="L74" s="150">
        <f>SUM(L75:L76)</f>
        <v>0</v>
      </c>
      <c r="M74" s="150">
        <f>SUM(M75:M76)</f>
        <v>874317</v>
      </c>
    </row>
    <row r="75" spans="1:13" ht="68.25" customHeight="1">
      <c r="A75" s="366" t="s">
        <v>499</v>
      </c>
      <c r="B75" s="366"/>
      <c r="C75" s="366"/>
      <c r="D75" s="366"/>
      <c r="E75" s="87" t="s">
        <v>65</v>
      </c>
      <c r="F75" s="87" t="s">
        <v>39</v>
      </c>
      <c r="G75" s="367">
        <v>4090000270</v>
      </c>
      <c r="H75" s="367"/>
      <c r="I75" s="367"/>
      <c r="J75" s="266">
        <v>100</v>
      </c>
      <c r="K75" s="149">
        <v>764159</v>
      </c>
      <c r="L75" s="149"/>
      <c r="M75" s="149">
        <f>K75+L75</f>
        <v>764159</v>
      </c>
    </row>
    <row r="76" spans="1:13" ht="43.5" customHeight="1">
      <c r="A76" s="366" t="s">
        <v>500</v>
      </c>
      <c r="B76" s="366"/>
      <c r="C76" s="366"/>
      <c r="D76" s="366"/>
      <c r="E76" s="87" t="s">
        <v>65</v>
      </c>
      <c r="F76" s="87" t="s">
        <v>39</v>
      </c>
      <c r="G76" s="367">
        <v>4090000270</v>
      </c>
      <c r="H76" s="367"/>
      <c r="I76" s="367"/>
      <c r="J76" s="266">
        <v>200</v>
      </c>
      <c r="K76" s="149">
        <v>110158</v>
      </c>
      <c r="L76" s="149"/>
      <c r="M76" s="149">
        <f>K76+L76</f>
        <v>110158</v>
      </c>
    </row>
    <row r="77" spans="1:13" ht="25.5" customHeight="1">
      <c r="A77" s="379" t="s">
        <v>4</v>
      </c>
      <c r="B77" s="379"/>
      <c r="C77" s="379"/>
      <c r="D77" s="379"/>
      <c r="E77" s="86" t="s">
        <v>5</v>
      </c>
      <c r="F77" s="88"/>
      <c r="G77" s="331"/>
      <c r="H77" s="331"/>
      <c r="I77" s="331"/>
      <c r="J77" s="265"/>
      <c r="K77" s="256">
        <f>SUM(K78:K124)</f>
        <v>53880428.919999994</v>
      </c>
      <c r="L77" s="256">
        <f>SUM(L78:L124)</f>
        <v>600000</v>
      </c>
      <c r="M77" s="256">
        <f>SUM(M78:M124)</f>
        <v>54480428.919999994</v>
      </c>
    </row>
    <row r="78" spans="1:13" ht="81" customHeight="1">
      <c r="A78" s="366" t="s">
        <v>508</v>
      </c>
      <c r="B78" s="366"/>
      <c r="C78" s="366"/>
      <c r="D78" s="366"/>
      <c r="E78" s="87" t="s">
        <v>5</v>
      </c>
      <c r="F78" s="87" t="s">
        <v>41</v>
      </c>
      <c r="G78" s="367">
        <v>4190000290</v>
      </c>
      <c r="H78" s="367"/>
      <c r="I78" s="367"/>
      <c r="J78" s="266">
        <v>100</v>
      </c>
      <c r="K78" s="149">
        <v>4986811</v>
      </c>
      <c r="L78" s="149"/>
      <c r="M78" s="149">
        <f t="shared" ref="M78:M124" si="2">K78+L78</f>
        <v>4986811</v>
      </c>
    </row>
    <row r="79" spans="1:13" ht="42.75" customHeight="1">
      <c r="A79" s="366" t="s">
        <v>509</v>
      </c>
      <c r="B79" s="366"/>
      <c r="C79" s="366"/>
      <c r="D79" s="366"/>
      <c r="E79" s="87" t="s">
        <v>5</v>
      </c>
      <c r="F79" s="87" t="s">
        <v>41</v>
      </c>
      <c r="G79" s="367">
        <v>4190000290</v>
      </c>
      <c r="H79" s="367"/>
      <c r="I79" s="367"/>
      <c r="J79" s="266">
        <v>200</v>
      </c>
      <c r="K79" s="149">
        <v>233347</v>
      </c>
      <c r="L79" s="149"/>
      <c r="M79" s="149">
        <f t="shared" si="2"/>
        <v>233347</v>
      </c>
    </row>
    <row r="80" spans="1:13" ht="42" customHeight="1">
      <c r="A80" s="366" t="s">
        <v>510</v>
      </c>
      <c r="B80" s="366"/>
      <c r="C80" s="366"/>
      <c r="D80" s="366"/>
      <c r="E80" s="87" t="s">
        <v>5</v>
      </c>
      <c r="F80" s="87" t="s">
        <v>41</v>
      </c>
      <c r="G80" s="367">
        <v>4190000290</v>
      </c>
      <c r="H80" s="367"/>
      <c r="I80" s="367"/>
      <c r="J80" s="266">
        <v>800</v>
      </c>
      <c r="K80" s="149">
        <v>2000</v>
      </c>
      <c r="L80" s="149"/>
      <c r="M80" s="149">
        <f t="shared" si="2"/>
        <v>2000</v>
      </c>
    </row>
    <row r="81" spans="1:13" ht="28.5" customHeight="1">
      <c r="A81" s="366" t="s">
        <v>564</v>
      </c>
      <c r="B81" s="366"/>
      <c r="C81" s="366"/>
      <c r="D81" s="366"/>
      <c r="E81" s="87" t="s">
        <v>5</v>
      </c>
      <c r="F81" s="87" t="s">
        <v>42</v>
      </c>
      <c r="G81" s="367">
        <v>4290020090</v>
      </c>
      <c r="H81" s="367"/>
      <c r="I81" s="367"/>
      <c r="J81" s="266">
        <v>800</v>
      </c>
      <c r="K81" s="255">
        <v>2482490.7599999998</v>
      </c>
      <c r="L81" s="149"/>
      <c r="M81" s="149">
        <f t="shared" si="2"/>
        <v>2482490.7599999998</v>
      </c>
    </row>
    <row r="82" spans="1:13" ht="52.5" customHeight="1">
      <c r="A82" s="366" t="s">
        <v>361</v>
      </c>
      <c r="B82" s="366"/>
      <c r="C82" s="366"/>
      <c r="D82" s="366"/>
      <c r="E82" s="87" t="s">
        <v>5</v>
      </c>
      <c r="F82" s="87" t="s">
        <v>43</v>
      </c>
      <c r="G82" s="367">
        <v>3310100810</v>
      </c>
      <c r="H82" s="367"/>
      <c r="I82" s="367"/>
      <c r="J82" s="266">
        <v>200</v>
      </c>
      <c r="K82" s="149">
        <v>250000</v>
      </c>
      <c r="L82" s="149"/>
      <c r="M82" s="149">
        <f t="shared" si="2"/>
        <v>250000</v>
      </c>
    </row>
    <row r="83" spans="1:13" ht="33.75" customHeight="1">
      <c r="A83" s="366" t="s">
        <v>378</v>
      </c>
      <c r="B83" s="366"/>
      <c r="C83" s="366"/>
      <c r="D83" s="366"/>
      <c r="E83" s="87" t="s">
        <v>5</v>
      </c>
      <c r="F83" s="87" t="s">
        <v>43</v>
      </c>
      <c r="G83" s="367">
        <v>2240100230</v>
      </c>
      <c r="H83" s="367"/>
      <c r="I83" s="367"/>
      <c r="J83" s="266">
        <v>200</v>
      </c>
      <c r="K83" s="149">
        <v>326728</v>
      </c>
      <c r="L83" s="149"/>
      <c r="M83" s="149">
        <f t="shared" si="2"/>
        <v>326728</v>
      </c>
    </row>
    <row r="84" spans="1:13" ht="91.5" customHeight="1">
      <c r="A84" s="344" t="s">
        <v>515</v>
      </c>
      <c r="B84" s="344"/>
      <c r="C84" s="344"/>
      <c r="D84" s="344"/>
      <c r="E84" s="87" t="s">
        <v>5</v>
      </c>
      <c r="F84" s="87" t="s">
        <v>433</v>
      </c>
      <c r="G84" s="331">
        <v>4290000300</v>
      </c>
      <c r="H84" s="331"/>
      <c r="I84" s="331"/>
      <c r="J84" s="258">
        <v>100</v>
      </c>
      <c r="K84" s="255">
        <v>3983834</v>
      </c>
      <c r="L84" s="149"/>
      <c r="M84" s="149">
        <f t="shared" si="2"/>
        <v>3983834</v>
      </c>
    </row>
    <row r="85" spans="1:13" ht="54.75" customHeight="1">
      <c r="A85" s="344" t="s">
        <v>516</v>
      </c>
      <c r="B85" s="344"/>
      <c r="C85" s="344"/>
      <c r="D85" s="344"/>
      <c r="E85" s="87" t="s">
        <v>5</v>
      </c>
      <c r="F85" s="87" t="s">
        <v>433</v>
      </c>
      <c r="G85" s="331">
        <v>4290000300</v>
      </c>
      <c r="H85" s="331"/>
      <c r="I85" s="331"/>
      <c r="J85" s="258">
        <v>200</v>
      </c>
      <c r="K85" s="255">
        <v>4188854</v>
      </c>
      <c r="L85" s="149"/>
      <c r="M85" s="149">
        <f t="shared" si="2"/>
        <v>4188854</v>
      </c>
    </row>
    <row r="86" spans="1:13" ht="42.75" customHeight="1">
      <c r="A86" s="344" t="s">
        <v>517</v>
      </c>
      <c r="B86" s="344"/>
      <c r="C86" s="344"/>
      <c r="D86" s="344"/>
      <c r="E86" s="87" t="s">
        <v>5</v>
      </c>
      <c r="F86" s="87" t="s">
        <v>433</v>
      </c>
      <c r="G86" s="331">
        <v>4290000300</v>
      </c>
      <c r="H86" s="331"/>
      <c r="I86" s="331"/>
      <c r="J86" s="258">
        <v>800</v>
      </c>
      <c r="K86" s="255">
        <v>8046</v>
      </c>
      <c r="L86" s="149"/>
      <c r="M86" s="149">
        <f t="shared" si="2"/>
        <v>8046</v>
      </c>
    </row>
    <row r="87" spans="1:13" ht="66.75" customHeight="1">
      <c r="A87" s="344" t="s">
        <v>291</v>
      </c>
      <c r="B87" s="344"/>
      <c r="C87" s="344"/>
      <c r="D87" s="344"/>
      <c r="E87" s="87" t="s">
        <v>5</v>
      </c>
      <c r="F87" s="87" t="s">
        <v>433</v>
      </c>
      <c r="G87" s="331">
        <v>4290002181</v>
      </c>
      <c r="H87" s="331"/>
      <c r="I87" s="331"/>
      <c r="J87" s="258">
        <v>100</v>
      </c>
      <c r="K87" s="255">
        <v>653619</v>
      </c>
      <c r="L87" s="149"/>
      <c r="M87" s="149">
        <f t="shared" si="2"/>
        <v>653619</v>
      </c>
    </row>
    <row r="88" spans="1:13" ht="68.25" customHeight="1">
      <c r="A88" s="344" t="s">
        <v>292</v>
      </c>
      <c r="B88" s="344"/>
      <c r="C88" s="344"/>
      <c r="D88" s="344"/>
      <c r="E88" s="87" t="s">
        <v>5</v>
      </c>
      <c r="F88" s="87" t="s">
        <v>433</v>
      </c>
      <c r="G88" s="331">
        <v>4290002182</v>
      </c>
      <c r="H88" s="331"/>
      <c r="I88" s="331"/>
      <c r="J88" s="258">
        <v>100</v>
      </c>
      <c r="K88" s="255">
        <v>530029</v>
      </c>
      <c r="L88" s="149"/>
      <c r="M88" s="149">
        <f t="shared" si="2"/>
        <v>530029</v>
      </c>
    </row>
    <row r="89" spans="1:13" ht="66.75" customHeight="1">
      <c r="A89" s="366" t="s">
        <v>652</v>
      </c>
      <c r="B89" s="366"/>
      <c r="C89" s="366"/>
      <c r="D89" s="366"/>
      <c r="E89" s="87" t="s">
        <v>5</v>
      </c>
      <c r="F89" s="87" t="s">
        <v>433</v>
      </c>
      <c r="G89" s="331">
        <v>4290008100</v>
      </c>
      <c r="H89" s="331"/>
      <c r="I89" s="331"/>
      <c r="J89" s="258">
        <v>500</v>
      </c>
      <c r="K89" s="255">
        <v>1399200</v>
      </c>
      <c r="L89" s="149"/>
      <c r="M89" s="149">
        <f t="shared" si="2"/>
        <v>1399200</v>
      </c>
    </row>
    <row r="90" spans="1:13" ht="54.75" customHeight="1">
      <c r="A90" s="366" t="s">
        <v>611</v>
      </c>
      <c r="B90" s="366"/>
      <c r="C90" s="366"/>
      <c r="D90" s="366"/>
      <c r="E90" s="87" t="s">
        <v>5</v>
      </c>
      <c r="F90" s="87" t="s">
        <v>47</v>
      </c>
      <c r="G90" s="331">
        <v>2710108010</v>
      </c>
      <c r="H90" s="331"/>
      <c r="I90" s="331"/>
      <c r="J90" s="258">
        <v>500</v>
      </c>
      <c r="K90" s="255">
        <v>7609591</v>
      </c>
      <c r="L90" s="149"/>
      <c r="M90" s="149">
        <f t="shared" si="2"/>
        <v>7609591</v>
      </c>
    </row>
    <row r="91" spans="1:13" s="274" customFormat="1" ht="44.25" customHeight="1">
      <c r="A91" s="373" t="s">
        <v>803</v>
      </c>
      <c r="B91" s="374"/>
      <c r="C91" s="374"/>
      <c r="D91" s="375"/>
      <c r="E91" s="87" t="s">
        <v>5</v>
      </c>
      <c r="F91" s="87" t="s">
        <v>47</v>
      </c>
      <c r="G91" s="349">
        <v>4290008020</v>
      </c>
      <c r="H91" s="380"/>
      <c r="I91" s="350"/>
      <c r="J91" s="272">
        <v>500</v>
      </c>
      <c r="K91" s="268"/>
      <c r="L91" s="264">
        <v>600000</v>
      </c>
      <c r="M91" s="149">
        <f t="shared" si="2"/>
        <v>600000</v>
      </c>
    </row>
    <row r="92" spans="1:13" ht="80.25" customHeight="1">
      <c r="A92" s="366" t="s">
        <v>657</v>
      </c>
      <c r="B92" s="366"/>
      <c r="C92" s="366"/>
      <c r="D92" s="366"/>
      <c r="E92" s="87" t="s">
        <v>5</v>
      </c>
      <c r="F92" s="87" t="s">
        <v>48</v>
      </c>
      <c r="G92" s="367">
        <v>2410160010</v>
      </c>
      <c r="H92" s="367"/>
      <c r="I92" s="367"/>
      <c r="J92" s="266">
        <v>800</v>
      </c>
      <c r="K92" s="149">
        <v>235000</v>
      </c>
      <c r="L92" s="149"/>
      <c r="M92" s="149">
        <f t="shared" si="2"/>
        <v>235000</v>
      </c>
    </row>
    <row r="93" spans="1:13" ht="93" customHeight="1">
      <c r="A93" s="366" t="s">
        <v>658</v>
      </c>
      <c r="B93" s="366"/>
      <c r="C93" s="366"/>
      <c r="D93" s="366"/>
      <c r="E93" s="87" t="s">
        <v>5</v>
      </c>
      <c r="F93" s="87" t="s">
        <v>48</v>
      </c>
      <c r="G93" s="367">
        <v>2410160020</v>
      </c>
      <c r="H93" s="367"/>
      <c r="I93" s="367"/>
      <c r="J93" s="266">
        <v>800</v>
      </c>
      <c r="K93" s="149">
        <v>235000</v>
      </c>
      <c r="L93" s="149"/>
      <c r="M93" s="149">
        <f t="shared" si="2"/>
        <v>235000</v>
      </c>
    </row>
    <row r="94" spans="1:13" ht="66" customHeight="1">
      <c r="A94" s="366" t="s">
        <v>637</v>
      </c>
      <c r="B94" s="366"/>
      <c r="C94" s="366"/>
      <c r="D94" s="366"/>
      <c r="E94" s="87" t="s">
        <v>5</v>
      </c>
      <c r="F94" s="87" t="s">
        <v>128</v>
      </c>
      <c r="G94" s="367">
        <v>2850260200</v>
      </c>
      <c r="H94" s="367"/>
      <c r="I94" s="367"/>
      <c r="J94" s="266">
        <v>800</v>
      </c>
      <c r="K94" s="149">
        <v>600000</v>
      </c>
      <c r="L94" s="149"/>
      <c r="M94" s="149">
        <f t="shared" si="2"/>
        <v>600000</v>
      </c>
    </row>
    <row r="95" spans="1:13" ht="53.25" customHeight="1">
      <c r="A95" s="344" t="s">
        <v>442</v>
      </c>
      <c r="B95" s="344"/>
      <c r="C95" s="344"/>
      <c r="D95" s="344"/>
      <c r="E95" s="87" t="s">
        <v>5</v>
      </c>
      <c r="F95" s="87" t="s">
        <v>127</v>
      </c>
      <c r="G95" s="331">
        <v>2860160230</v>
      </c>
      <c r="H95" s="331"/>
      <c r="I95" s="331"/>
      <c r="J95" s="258">
        <v>800</v>
      </c>
      <c r="K95" s="255">
        <v>300000</v>
      </c>
      <c r="L95" s="149"/>
      <c r="M95" s="149">
        <f t="shared" si="2"/>
        <v>300000</v>
      </c>
    </row>
    <row r="96" spans="1:13" ht="67.5" customHeight="1">
      <c r="A96" s="344" t="s">
        <v>431</v>
      </c>
      <c r="B96" s="344"/>
      <c r="C96" s="344"/>
      <c r="D96" s="344"/>
      <c r="E96" s="87" t="s">
        <v>5</v>
      </c>
      <c r="F96" s="87" t="s">
        <v>127</v>
      </c>
      <c r="G96" s="331">
        <v>2870160240</v>
      </c>
      <c r="H96" s="331"/>
      <c r="I96" s="331"/>
      <c r="J96" s="266">
        <v>800</v>
      </c>
      <c r="K96" s="255">
        <v>9000000</v>
      </c>
      <c r="L96" s="149"/>
      <c r="M96" s="149">
        <f t="shared" si="2"/>
        <v>9000000</v>
      </c>
    </row>
    <row r="97" spans="1:13" ht="53.25" customHeight="1">
      <c r="A97" s="366" t="s">
        <v>612</v>
      </c>
      <c r="B97" s="366"/>
      <c r="C97" s="366"/>
      <c r="D97" s="366"/>
      <c r="E97" s="87" t="s">
        <v>5</v>
      </c>
      <c r="F97" s="87" t="s">
        <v>129</v>
      </c>
      <c r="G97" s="331">
        <v>2860108050</v>
      </c>
      <c r="H97" s="331"/>
      <c r="I97" s="331"/>
      <c r="J97" s="266">
        <v>500</v>
      </c>
      <c r="K97" s="255">
        <v>887900</v>
      </c>
      <c r="L97" s="149"/>
      <c r="M97" s="149">
        <f t="shared" si="2"/>
        <v>887900</v>
      </c>
    </row>
    <row r="98" spans="1:13" ht="53.25" customHeight="1">
      <c r="A98" s="366" t="s">
        <v>614</v>
      </c>
      <c r="B98" s="366"/>
      <c r="C98" s="366"/>
      <c r="D98" s="366"/>
      <c r="E98" s="87" t="s">
        <v>5</v>
      </c>
      <c r="F98" s="87" t="s">
        <v>129</v>
      </c>
      <c r="G98" s="331">
        <v>2880108070</v>
      </c>
      <c r="H98" s="331"/>
      <c r="I98" s="331"/>
      <c r="J98" s="266">
        <v>500</v>
      </c>
      <c r="K98" s="255">
        <v>600000</v>
      </c>
      <c r="L98" s="149"/>
      <c r="M98" s="149">
        <f t="shared" si="2"/>
        <v>600000</v>
      </c>
    </row>
    <row r="99" spans="1:13" ht="69.75" customHeight="1">
      <c r="A99" s="366" t="s">
        <v>619</v>
      </c>
      <c r="B99" s="366"/>
      <c r="C99" s="366"/>
      <c r="D99" s="366"/>
      <c r="E99" s="87" t="s">
        <v>5</v>
      </c>
      <c r="F99" s="87" t="s">
        <v>129</v>
      </c>
      <c r="G99" s="331" t="s">
        <v>620</v>
      </c>
      <c r="H99" s="331"/>
      <c r="I99" s="331"/>
      <c r="J99" s="266">
        <v>500</v>
      </c>
      <c r="K99" s="255">
        <v>500000</v>
      </c>
      <c r="L99" s="149"/>
      <c r="M99" s="149">
        <f t="shared" si="2"/>
        <v>500000</v>
      </c>
    </row>
    <row r="100" spans="1:13" ht="56.25" customHeight="1">
      <c r="A100" s="381" t="s">
        <v>696</v>
      </c>
      <c r="B100" s="381"/>
      <c r="C100" s="381"/>
      <c r="D100" s="381"/>
      <c r="E100" s="87" t="s">
        <v>5</v>
      </c>
      <c r="F100" s="87" t="s">
        <v>129</v>
      </c>
      <c r="G100" s="329">
        <v>4290008150</v>
      </c>
      <c r="H100" s="329"/>
      <c r="I100" s="329"/>
      <c r="J100" s="260">
        <v>500</v>
      </c>
      <c r="K100" s="149">
        <v>471500</v>
      </c>
      <c r="L100" s="149"/>
      <c r="M100" s="149">
        <f t="shared" si="2"/>
        <v>471500</v>
      </c>
    </row>
    <row r="101" spans="1:13" ht="93.75" customHeight="1">
      <c r="A101" s="366" t="s">
        <v>486</v>
      </c>
      <c r="B101" s="366"/>
      <c r="C101" s="366"/>
      <c r="D101" s="366"/>
      <c r="E101" s="87" t="s">
        <v>5</v>
      </c>
      <c r="F101" s="87" t="s">
        <v>139</v>
      </c>
      <c r="G101" s="367">
        <v>2220100210</v>
      </c>
      <c r="H101" s="367"/>
      <c r="I101" s="367"/>
      <c r="J101" s="266">
        <v>100</v>
      </c>
      <c r="K101" s="149">
        <v>1344343.44</v>
      </c>
      <c r="L101" s="149"/>
      <c r="M101" s="149">
        <f t="shared" si="2"/>
        <v>1344343.44</v>
      </c>
    </row>
    <row r="102" spans="1:13" ht="53.25" customHeight="1">
      <c r="A102" s="366" t="s">
        <v>487</v>
      </c>
      <c r="B102" s="366"/>
      <c r="C102" s="366"/>
      <c r="D102" s="366"/>
      <c r="E102" s="87" t="s">
        <v>5</v>
      </c>
      <c r="F102" s="87" t="s">
        <v>139</v>
      </c>
      <c r="G102" s="367">
        <v>2220100210</v>
      </c>
      <c r="H102" s="367"/>
      <c r="I102" s="367"/>
      <c r="J102" s="266">
        <v>200</v>
      </c>
      <c r="K102" s="149">
        <v>82831</v>
      </c>
      <c r="L102" s="149"/>
      <c r="M102" s="149">
        <f t="shared" si="2"/>
        <v>82831</v>
      </c>
    </row>
    <row r="103" spans="1:13" ht="108" customHeight="1">
      <c r="A103" s="366" t="s">
        <v>554</v>
      </c>
      <c r="B103" s="366"/>
      <c r="C103" s="366"/>
      <c r="D103" s="366"/>
      <c r="E103" s="87" t="s">
        <v>5</v>
      </c>
      <c r="F103" s="87" t="s">
        <v>139</v>
      </c>
      <c r="G103" s="367" t="s">
        <v>555</v>
      </c>
      <c r="H103" s="367"/>
      <c r="I103" s="367"/>
      <c r="J103" s="266">
        <v>100</v>
      </c>
      <c r="K103" s="264">
        <v>56498.559999999998</v>
      </c>
      <c r="L103" s="149"/>
      <c r="M103" s="149">
        <f t="shared" si="2"/>
        <v>56498.559999999998</v>
      </c>
    </row>
    <row r="104" spans="1:13" ht="117" customHeight="1">
      <c r="A104" s="366" t="s">
        <v>556</v>
      </c>
      <c r="B104" s="366"/>
      <c r="C104" s="366"/>
      <c r="D104" s="366"/>
      <c r="E104" s="87" t="s">
        <v>5</v>
      </c>
      <c r="F104" s="87" t="s">
        <v>139</v>
      </c>
      <c r="G104" s="367">
        <v>2220181430</v>
      </c>
      <c r="H104" s="367"/>
      <c r="I104" s="367"/>
      <c r="J104" s="266">
        <v>100</v>
      </c>
      <c r="K104" s="264">
        <v>508487</v>
      </c>
      <c r="L104" s="149"/>
      <c r="M104" s="149">
        <f t="shared" si="2"/>
        <v>508487</v>
      </c>
    </row>
    <row r="105" spans="1:13" ht="69.75" customHeight="1">
      <c r="A105" s="382" t="s">
        <v>291</v>
      </c>
      <c r="B105" s="382"/>
      <c r="C105" s="382"/>
      <c r="D105" s="382"/>
      <c r="E105" s="87" t="s">
        <v>5</v>
      </c>
      <c r="F105" s="87" t="s">
        <v>139</v>
      </c>
      <c r="G105" s="367">
        <v>2220102181</v>
      </c>
      <c r="H105" s="367"/>
      <c r="I105" s="367"/>
      <c r="J105" s="266">
        <v>100</v>
      </c>
      <c r="K105" s="264">
        <v>203262</v>
      </c>
      <c r="L105" s="149"/>
      <c r="M105" s="149">
        <f t="shared" si="2"/>
        <v>203262</v>
      </c>
    </row>
    <row r="106" spans="1:13" ht="71.25" customHeight="1">
      <c r="A106" s="382" t="s">
        <v>292</v>
      </c>
      <c r="B106" s="382"/>
      <c r="C106" s="382"/>
      <c r="D106" s="382"/>
      <c r="E106" s="87" t="s">
        <v>5</v>
      </c>
      <c r="F106" s="87" t="s">
        <v>139</v>
      </c>
      <c r="G106" s="367">
        <v>2220102182</v>
      </c>
      <c r="H106" s="367"/>
      <c r="I106" s="367"/>
      <c r="J106" s="266">
        <v>100</v>
      </c>
      <c r="K106" s="264">
        <v>137766</v>
      </c>
      <c r="L106" s="149"/>
      <c r="M106" s="149">
        <f t="shared" si="2"/>
        <v>137766</v>
      </c>
    </row>
    <row r="107" spans="1:13" ht="54" customHeight="1">
      <c r="A107" s="366" t="s">
        <v>391</v>
      </c>
      <c r="B107" s="366"/>
      <c r="C107" s="366"/>
      <c r="D107" s="366"/>
      <c r="E107" s="87" t="s">
        <v>5</v>
      </c>
      <c r="F107" s="87" t="s">
        <v>53</v>
      </c>
      <c r="G107" s="367">
        <v>3330100850</v>
      </c>
      <c r="H107" s="367"/>
      <c r="I107" s="367"/>
      <c r="J107" s="266">
        <v>200</v>
      </c>
      <c r="K107" s="264">
        <v>30000</v>
      </c>
      <c r="L107" s="149"/>
      <c r="M107" s="149">
        <f t="shared" si="2"/>
        <v>30000</v>
      </c>
    </row>
    <row r="108" spans="1:13" ht="79.5" customHeight="1">
      <c r="A108" s="344" t="s">
        <v>481</v>
      </c>
      <c r="B108" s="344"/>
      <c r="C108" s="344"/>
      <c r="D108" s="344"/>
      <c r="E108" s="87" t="s">
        <v>5</v>
      </c>
      <c r="F108" s="87" t="s">
        <v>55</v>
      </c>
      <c r="G108" s="331">
        <v>2210100170</v>
      </c>
      <c r="H108" s="331"/>
      <c r="I108" s="331"/>
      <c r="J108" s="258">
        <v>100</v>
      </c>
      <c r="K108" s="255">
        <v>2042736</v>
      </c>
      <c r="L108" s="149"/>
      <c r="M108" s="149">
        <f t="shared" si="2"/>
        <v>2042736</v>
      </c>
    </row>
    <row r="109" spans="1:13" ht="54" customHeight="1">
      <c r="A109" s="344" t="s">
        <v>482</v>
      </c>
      <c r="B109" s="344"/>
      <c r="C109" s="344"/>
      <c r="D109" s="344"/>
      <c r="E109" s="87" t="s">
        <v>5</v>
      </c>
      <c r="F109" s="87" t="s">
        <v>55</v>
      </c>
      <c r="G109" s="331">
        <v>2210100170</v>
      </c>
      <c r="H109" s="331"/>
      <c r="I109" s="331"/>
      <c r="J109" s="258">
        <v>200</v>
      </c>
      <c r="K109" s="255">
        <v>2510304</v>
      </c>
      <c r="L109" s="149"/>
      <c r="M109" s="149">
        <f t="shared" si="2"/>
        <v>2510304</v>
      </c>
    </row>
    <row r="110" spans="1:13" ht="42" customHeight="1">
      <c r="A110" s="344" t="s">
        <v>483</v>
      </c>
      <c r="B110" s="344"/>
      <c r="C110" s="344"/>
      <c r="D110" s="344"/>
      <c r="E110" s="87" t="s">
        <v>5</v>
      </c>
      <c r="F110" s="87" t="s">
        <v>55</v>
      </c>
      <c r="G110" s="331">
        <v>2210100170</v>
      </c>
      <c r="H110" s="331"/>
      <c r="I110" s="331"/>
      <c r="J110" s="258">
        <v>800</v>
      </c>
      <c r="K110" s="255">
        <v>14000</v>
      </c>
      <c r="L110" s="149"/>
      <c r="M110" s="149">
        <f t="shared" si="2"/>
        <v>14000</v>
      </c>
    </row>
    <row r="111" spans="1:13" ht="42" customHeight="1">
      <c r="A111" s="344" t="s">
        <v>106</v>
      </c>
      <c r="B111" s="344"/>
      <c r="C111" s="344"/>
      <c r="D111" s="344"/>
      <c r="E111" s="87" t="s">
        <v>5</v>
      </c>
      <c r="F111" s="87" t="s">
        <v>55</v>
      </c>
      <c r="G111" s="331">
        <v>2210100180</v>
      </c>
      <c r="H111" s="331"/>
      <c r="I111" s="331"/>
      <c r="J111" s="258">
        <v>200</v>
      </c>
      <c r="K111" s="255">
        <v>15000</v>
      </c>
      <c r="L111" s="149"/>
      <c r="M111" s="149">
        <f t="shared" si="2"/>
        <v>15000</v>
      </c>
    </row>
    <row r="112" spans="1:13" ht="42" customHeight="1">
      <c r="A112" s="344" t="s">
        <v>484</v>
      </c>
      <c r="B112" s="344"/>
      <c r="C112" s="344"/>
      <c r="D112" s="344"/>
      <c r="E112" s="87" t="s">
        <v>5</v>
      </c>
      <c r="F112" s="87" t="s">
        <v>55</v>
      </c>
      <c r="G112" s="331">
        <v>2210200190</v>
      </c>
      <c r="H112" s="331"/>
      <c r="I112" s="331"/>
      <c r="J112" s="258">
        <v>200</v>
      </c>
      <c r="K112" s="255">
        <v>91249</v>
      </c>
      <c r="L112" s="149"/>
      <c r="M112" s="149">
        <f t="shared" si="2"/>
        <v>91249</v>
      </c>
    </row>
    <row r="113" spans="1:13" ht="104.25" customHeight="1">
      <c r="A113" s="344" t="s">
        <v>562</v>
      </c>
      <c r="B113" s="344"/>
      <c r="C113" s="344"/>
      <c r="D113" s="344"/>
      <c r="E113" s="87" t="s">
        <v>5</v>
      </c>
      <c r="F113" s="87" t="s">
        <v>55</v>
      </c>
      <c r="G113" s="331">
        <v>2210380340</v>
      </c>
      <c r="H113" s="331"/>
      <c r="I113" s="331"/>
      <c r="J113" s="258">
        <v>100</v>
      </c>
      <c r="K113" s="255">
        <v>2580567</v>
      </c>
      <c r="L113" s="149"/>
      <c r="M113" s="149">
        <f t="shared" si="2"/>
        <v>2580567</v>
      </c>
    </row>
    <row r="114" spans="1:13" ht="91.5" customHeight="1">
      <c r="A114" s="344" t="s">
        <v>485</v>
      </c>
      <c r="B114" s="344"/>
      <c r="C114" s="344"/>
      <c r="D114" s="344"/>
      <c r="E114" s="87" t="s">
        <v>5</v>
      </c>
      <c r="F114" s="87" t="s">
        <v>55</v>
      </c>
      <c r="G114" s="331" t="s">
        <v>375</v>
      </c>
      <c r="H114" s="331"/>
      <c r="I114" s="331"/>
      <c r="J114" s="258">
        <v>100</v>
      </c>
      <c r="K114" s="255">
        <v>286730</v>
      </c>
      <c r="L114" s="149"/>
      <c r="M114" s="149">
        <f t="shared" si="2"/>
        <v>286730</v>
      </c>
    </row>
    <row r="115" spans="1:13" ht="66.75" customHeight="1">
      <c r="A115" s="344" t="s">
        <v>291</v>
      </c>
      <c r="B115" s="344"/>
      <c r="C115" s="344"/>
      <c r="D115" s="344"/>
      <c r="E115" s="87" t="s">
        <v>5</v>
      </c>
      <c r="F115" s="87" t="s">
        <v>55</v>
      </c>
      <c r="G115" s="331">
        <v>2210302181</v>
      </c>
      <c r="H115" s="331"/>
      <c r="I115" s="331"/>
      <c r="J115" s="258">
        <v>100</v>
      </c>
      <c r="K115" s="255">
        <v>376313</v>
      </c>
      <c r="L115" s="149"/>
      <c r="M115" s="149">
        <f t="shared" si="2"/>
        <v>376313</v>
      </c>
    </row>
    <row r="116" spans="1:13" ht="68.25" customHeight="1">
      <c r="A116" s="344" t="s">
        <v>292</v>
      </c>
      <c r="B116" s="344"/>
      <c r="C116" s="344"/>
      <c r="D116" s="344"/>
      <c r="E116" s="87" t="s">
        <v>5</v>
      </c>
      <c r="F116" s="87" t="s">
        <v>55</v>
      </c>
      <c r="G116" s="331">
        <v>2210302182</v>
      </c>
      <c r="H116" s="331"/>
      <c r="I116" s="331"/>
      <c r="J116" s="258">
        <v>100</v>
      </c>
      <c r="K116" s="255">
        <v>293145</v>
      </c>
      <c r="L116" s="149"/>
      <c r="M116" s="149">
        <f t="shared" si="2"/>
        <v>293145</v>
      </c>
    </row>
    <row r="117" spans="1:13" ht="94.5" customHeight="1">
      <c r="A117" s="366" t="s">
        <v>232</v>
      </c>
      <c r="B117" s="366"/>
      <c r="C117" s="366"/>
      <c r="D117" s="366"/>
      <c r="E117" s="87" t="s">
        <v>5</v>
      </c>
      <c r="F117" s="87" t="s">
        <v>55</v>
      </c>
      <c r="G117" s="367">
        <v>2210400200</v>
      </c>
      <c r="H117" s="367"/>
      <c r="I117" s="367"/>
      <c r="J117" s="266">
        <v>100</v>
      </c>
      <c r="K117" s="149">
        <v>1756334</v>
      </c>
      <c r="L117" s="149"/>
      <c r="M117" s="149">
        <f t="shared" si="2"/>
        <v>1756334</v>
      </c>
    </row>
    <row r="118" spans="1:13" ht="67.5" customHeight="1">
      <c r="A118" s="366" t="s">
        <v>565</v>
      </c>
      <c r="B118" s="366"/>
      <c r="C118" s="366"/>
      <c r="D118" s="366"/>
      <c r="E118" s="87" t="s">
        <v>5</v>
      </c>
      <c r="F118" s="87" t="s">
        <v>55</v>
      </c>
      <c r="G118" s="367">
        <v>2210400200</v>
      </c>
      <c r="H118" s="367"/>
      <c r="I118" s="367"/>
      <c r="J118" s="266">
        <v>200</v>
      </c>
      <c r="K118" s="149">
        <v>420121.43</v>
      </c>
      <c r="L118" s="149"/>
      <c r="M118" s="149">
        <f t="shared" si="2"/>
        <v>420121.43</v>
      </c>
    </row>
    <row r="119" spans="1:13" ht="67.5" customHeight="1">
      <c r="A119" s="366" t="s">
        <v>607</v>
      </c>
      <c r="B119" s="366"/>
      <c r="C119" s="366"/>
      <c r="D119" s="366"/>
      <c r="E119" s="87" t="s">
        <v>5</v>
      </c>
      <c r="F119" s="87" t="s">
        <v>55</v>
      </c>
      <c r="G119" s="367" t="s">
        <v>608</v>
      </c>
      <c r="H119" s="367"/>
      <c r="I119" s="367"/>
      <c r="J119" s="266">
        <v>200</v>
      </c>
      <c r="K119" s="149">
        <v>27371.72</v>
      </c>
      <c r="L119" s="149"/>
      <c r="M119" s="149">
        <f t="shared" si="2"/>
        <v>27371.72</v>
      </c>
    </row>
    <row r="120" spans="1:13" ht="67.5" customHeight="1">
      <c r="A120" s="366" t="s">
        <v>605</v>
      </c>
      <c r="B120" s="366"/>
      <c r="C120" s="366"/>
      <c r="D120" s="366"/>
      <c r="E120" s="87" t="s">
        <v>5</v>
      </c>
      <c r="F120" s="87" t="s">
        <v>55</v>
      </c>
      <c r="G120" s="367">
        <v>2210408110</v>
      </c>
      <c r="H120" s="367"/>
      <c r="I120" s="367"/>
      <c r="J120" s="266">
        <v>500</v>
      </c>
      <c r="K120" s="149">
        <v>238407</v>
      </c>
      <c r="L120" s="149"/>
      <c r="M120" s="149">
        <f t="shared" si="2"/>
        <v>238407</v>
      </c>
    </row>
    <row r="121" spans="1:13" ht="57" customHeight="1">
      <c r="A121" s="366" t="s">
        <v>694</v>
      </c>
      <c r="B121" s="366"/>
      <c r="C121" s="366"/>
      <c r="D121" s="366"/>
      <c r="E121" s="87" t="s">
        <v>5</v>
      </c>
      <c r="F121" s="87" t="s">
        <v>55</v>
      </c>
      <c r="G121" s="330" t="s">
        <v>695</v>
      </c>
      <c r="H121" s="330"/>
      <c r="I121" s="330"/>
      <c r="J121" s="260">
        <v>200</v>
      </c>
      <c r="K121" s="149">
        <v>108613.01</v>
      </c>
      <c r="L121" s="149"/>
      <c r="M121" s="149">
        <f t="shared" si="2"/>
        <v>108613.01</v>
      </c>
    </row>
    <row r="122" spans="1:13" ht="57" customHeight="1">
      <c r="A122" s="366" t="s">
        <v>696</v>
      </c>
      <c r="B122" s="366"/>
      <c r="C122" s="366"/>
      <c r="D122" s="366"/>
      <c r="E122" s="87" t="s">
        <v>5</v>
      </c>
      <c r="F122" s="87" t="s">
        <v>55</v>
      </c>
      <c r="G122" s="329">
        <v>4290008150</v>
      </c>
      <c r="H122" s="329"/>
      <c r="I122" s="329"/>
      <c r="J122" s="260">
        <v>500</v>
      </c>
      <c r="K122" s="149">
        <v>622400</v>
      </c>
      <c r="L122" s="149"/>
      <c r="M122" s="149">
        <f t="shared" si="2"/>
        <v>622400</v>
      </c>
    </row>
    <row r="123" spans="1:13" ht="57" customHeight="1">
      <c r="A123" s="366" t="s">
        <v>696</v>
      </c>
      <c r="B123" s="366"/>
      <c r="C123" s="366"/>
      <c r="D123" s="366"/>
      <c r="E123" s="87" t="s">
        <v>5</v>
      </c>
      <c r="F123" s="87" t="s">
        <v>697</v>
      </c>
      <c r="G123" s="329">
        <v>4290008150</v>
      </c>
      <c r="H123" s="329"/>
      <c r="I123" s="329"/>
      <c r="J123" s="260">
        <v>500</v>
      </c>
      <c r="K123" s="149">
        <v>450000</v>
      </c>
      <c r="L123" s="149"/>
      <c r="M123" s="149">
        <f t="shared" si="2"/>
        <v>450000</v>
      </c>
    </row>
    <row r="124" spans="1:13" ht="57" customHeight="1">
      <c r="A124" s="366" t="s">
        <v>696</v>
      </c>
      <c r="B124" s="366"/>
      <c r="C124" s="366"/>
      <c r="D124" s="366"/>
      <c r="E124" s="87" t="s">
        <v>5</v>
      </c>
      <c r="F124" s="87" t="s">
        <v>299</v>
      </c>
      <c r="G124" s="329">
        <v>4290008150</v>
      </c>
      <c r="H124" s="329"/>
      <c r="I124" s="329"/>
      <c r="J124" s="260">
        <v>500</v>
      </c>
      <c r="K124" s="149">
        <v>200000</v>
      </c>
      <c r="L124" s="149"/>
      <c r="M124" s="149">
        <f t="shared" si="2"/>
        <v>200000</v>
      </c>
    </row>
    <row r="125" spans="1:13" ht="25.5" customHeight="1">
      <c r="A125" s="379" t="s">
        <v>69</v>
      </c>
      <c r="B125" s="379"/>
      <c r="C125" s="379"/>
      <c r="D125" s="379"/>
      <c r="E125" s="86" t="s">
        <v>6</v>
      </c>
      <c r="F125" s="87"/>
      <c r="G125" s="331"/>
      <c r="H125" s="331"/>
      <c r="I125" s="331"/>
      <c r="J125" s="258"/>
      <c r="K125" s="256">
        <f>K127+K128+K131+K132+K133+K134+K135+K136+K137+K138+K139+K140+K143+K144+K145+K146+K147+K148+K149+K150+K151+K152+K153+K156+K157+K158+K159+K160+K161+K162+K169+K170+K171+K172+K173+K176+K177+K178+K179+K180+K181+K185+K186+K187+K188+K189+K190+K191+K192+K193+K194+K195+K196+K197+K198+K199+K200+K201+K203+K204+K205+K206+K207+K208+K209+K211+K174+K175+K202+K154+K155+K182+K183+K184+K163+K164+K129+K210+K212+K165+K166+K130+K126+K141+K142+K167+K168</f>
        <v>178691970.74000001</v>
      </c>
      <c r="L125" s="294">
        <f t="shared" ref="L125:M125" si="3">L127+L128+L131+L132+L133+L134+L135+L136+L137+L138+L139+L140+L143+L144+L145+L146+L147+L148+L149+L150+L151+L152+L153+L156+L157+L158+L159+L160+L161+L162+L169+L170+L171+L172+L173+L176+L177+L178+L179+L180+L181+L185+L186+L187+L188+L189+L190+L191+L192+L193+L194+L195+L196+L197+L198+L199+L200+L201+L203+L204+L205+L206+L207+L208+L209+L211+L174+L175+L202+L154+L155+L182+L183+L184+L163+L164+L129+L210+L212+L165+L166+L130+L126+L141+L142+L167+L168</f>
        <v>3997730.9400000004</v>
      </c>
      <c r="M125" s="294">
        <f t="shared" si="3"/>
        <v>182689701.68000001</v>
      </c>
    </row>
    <row r="126" spans="1:13" s="285" customFormat="1" ht="45" customHeight="1">
      <c r="A126" s="373" t="s">
        <v>806</v>
      </c>
      <c r="B126" s="374"/>
      <c r="C126" s="374"/>
      <c r="D126" s="375"/>
      <c r="E126" s="87" t="s">
        <v>6</v>
      </c>
      <c r="F126" s="87" t="s">
        <v>50</v>
      </c>
      <c r="G126" s="327" t="s">
        <v>807</v>
      </c>
      <c r="H126" s="377"/>
      <c r="I126" s="328"/>
      <c r="J126" s="283">
        <v>200</v>
      </c>
      <c r="K126" s="281"/>
      <c r="L126" s="281">
        <v>90191.57</v>
      </c>
      <c r="M126" s="281">
        <f>K126+L126</f>
        <v>90191.57</v>
      </c>
    </row>
    <row r="127" spans="1:13" ht="43.5" customHeight="1">
      <c r="A127" s="344" t="s">
        <v>369</v>
      </c>
      <c r="B127" s="344"/>
      <c r="C127" s="344"/>
      <c r="D127" s="344"/>
      <c r="E127" s="87" t="s">
        <v>6</v>
      </c>
      <c r="F127" s="87" t="s">
        <v>50</v>
      </c>
      <c r="G127" s="331">
        <v>2110100030</v>
      </c>
      <c r="H127" s="331"/>
      <c r="I127" s="331"/>
      <c r="J127" s="258">
        <v>200</v>
      </c>
      <c r="K127" s="255">
        <v>536074.75</v>
      </c>
      <c r="L127" s="149">
        <v>-90191.57</v>
      </c>
      <c r="M127" s="255">
        <f>K127+L127</f>
        <v>445883.18</v>
      </c>
    </row>
    <row r="128" spans="1:13" ht="52.5" customHeight="1">
      <c r="A128" s="344" t="s">
        <v>545</v>
      </c>
      <c r="B128" s="344"/>
      <c r="C128" s="344"/>
      <c r="D128" s="344"/>
      <c r="E128" s="87" t="s">
        <v>6</v>
      </c>
      <c r="F128" s="87" t="s">
        <v>50</v>
      </c>
      <c r="G128" s="331" t="s">
        <v>546</v>
      </c>
      <c r="H128" s="331"/>
      <c r="I128" s="331"/>
      <c r="J128" s="258">
        <v>200</v>
      </c>
      <c r="K128" s="255">
        <v>252525.26</v>
      </c>
      <c r="L128" s="149"/>
      <c r="M128" s="255">
        <f t="shared" ref="M128:M197" si="4">K128+L128</f>
        <v>252525.26</v>
      </c>
    </row>
    <row r="129" spans="1:13" ht="94.5" customHeight="1">
      <c r="A129" s="344" t="s">
        <v>691</v>
      </c>
      <c r="B129" s="344"/>
      <c r="C129" s="344"/>
      <c r="D129" s="344"/>
      <c r="E129" s="87" t="s">
        <v>6</v>
      </c>
      <c r="F129" s="87" t="s">
        <v>50</v>
      </c>
      <c r="G129" s="330" t="s">
        <v>692</v>
      </c>
      <c r="H129" s="330"/>
      <c r="I129" s="330"/>
      <c r="J129" s="260">
        <v>200</v>
      </c>
      <c r="K129" s="149">
        <v>0</v>
      </c>
      <c r="L129" s="149"/>
      <c r="M129" s="255">
        <f t="shared" si="4"/>
        <v>0</v>
      </c>
    </row>
    <row r="130" spans="1:13" ht="80.25" customHeight="1">
      <c r="A130" s="344" t="s">
        <v>783</v>
      </c>
      <c r="B130" s="344"/>
      <c r="C130" s="344"/>
      <c r="D130" s="344"/>
      <c r="E130" s="261" t="s">
        <v>6</v>
      </c>
      <c r="F130" s="261" t="s">
        <v>50</v>
      </c>
      <c r="G130" s="327" t="s">
        <v>784</v>
      </c>
      <c r="H130" s="377"/>
      <c r="I130" s="328"/>
      <c r="J130" s="260">
        <v>200</v>
      </c>
      <c r="K130" s="149">
        <v>40381.120000000003</v>
      </c>
      <c r="L130" s="149">
        <v>3997730.94</v>
      </c>
      <c r="M130" s="255">
        <f t="shared" si="4"/>
        <v>4038112.06</v>
      </c>
    </row>
    <row r="131" spans="1:13" ht="123" customHeight="1">
      <c r="A131" s="344" t="s">
        <v>400</v>
      </c>
      <c r="B131" s="344"/>
      <c r="C131" s="344"/>
      <c r="D131" s="344"/>
      <c r="E131" s="87" t="s">
        <v>6</v>
      </c>
      <c r="F131" s="87" t="s">
        <v>50</v>
      </c>
      <c r="G131" s="345">
        <v>2120180100</v>
      </c>
      <c r="H131" s="383"/>
      <c r="I131" s="348"/>
      <c r="J131" s="270">
        <v>200</v>
      </c>
      <c r="K131" s="255">
        <v>54072</v>
      </c>
      <c r="L131" s="149"/>
      <c r="M131" s="255">
        <f t="shared" si="4"/>
        <v>54072</v>
      </c>
    </row>
    <row r="132" spans="1:13" ht="30" customHeight="1">
      <c r="A132" s="344" t="s">
        <v>104</v>
      </c>
      <c r="B132" s="344"/>
      <c r="C132" s="344"/>
      <c r="D132" s="344"/>
      <c r="E132" s="87" t="s">
        <v>6</v>
      </c>
      <c r="F132" s="87" t="s">
        <v>50</v>
      </c>
      <c r="G132" s="331">
        <v>2140100060</v>
      </c>
      <c r="H132" s="331"/>
      <c r="I132" s="331"/>
      <c r="J132" s="258">
        <v>200</v>
      </c>
      <c r="K132" s="255">
        <v>1514670</v>
      </c>
      <c r="L132" s="149"/>
      <c r="M132" s="255">
        <f t="shared" si="4"/>
        <v>1514670</v>
      </c>
    </row>
    <row r="133" spans="1:13" ht="81" customHeight="1">
      <c r="A133" s="344" t="s">
        <v>470</v>
      </c>
      <c r="B133" s="344"/>
      <c r="C133" s="344"/>
      <c r="D133" s="344"/>
      <c r="E133" s="87" t="s">
        <v>6</v>
      </c>
      <c r="F133" s="87" t="s">
        <v>50</v>
      </c>
      <c r="G133" s="331">
        <v>2140100080</v>
      </c>
      <c r="H133" s="331"/>
      <c r="I133" s="331"/>
      <c r="J133" s="258">
        <v>100</v>
      </c>
      <c r="K133" s="255">
        <v>1912600</v>
      </c>
      <c r="L133" s="149"/>
      <c r="M133" s="255">
        <f t="shared" si="4"/>
        <v>1912600</v>
      </c>
    </row>
    <row r="134" spans="1:13" ht="54.75" customHeight="1">
      <c r="A134" s="344" t="s">
        <v>471</v>
      </c>
      <c r="B134" s="344"/>
      <c r="C134" s="344"/>
      <c r="D134" s="344"/>
      <c r="E134" s="87" t="s">
        <v>6</v>
      </c>
      <c r="F134" s="87" t="s">
        <v>50</v>
      </c>
      <c r="G134" s="331">
        <v>2140100080</v>
      </c>
      <c r="H134" s="331"/>
      <c r="I134" s="331"/>
      <c r="J134" s="258">
        <v>200</v>
      </c>
      <c r="K134" s="255">
        <v>3477384.94</v>
      </c>
      <c r="L134" s="149"/>
      <c r="M134" s="255">
        <f t="shared" si="4"/>
        <v>3477384.94</v>
      </c>
    </row>
    <row r="135" spans="1:13" ht="42.75" customHeight="1">
      <c r="A135" s="344" t="s">
        <v>472</v>
      </c>
      <c r="B135" s="344"/>
      <c r="C135" s="344"/>
      <c r="D135" s="344"/>
      <c r="E135" s="87" t="s">
        <v>6</v>
      </c>
      <c r="F135" s="87" t="s">
        <v>50</v>
      </c>
      <c r="G135" s="331">
        <v>2140100080</v>
      </c>
      <c r="H135" s="331"/>
      <c r="I135" s="331"/>
      <c r="J135" s="258">
        <v>800</v>
      </c>
      <c r="K135" s="263">
        <v>182300</v>
      </c>
      <c r="L135" s="149"/>
      <c r="M135" s="255">
        <f t="shared" si="4"/>
        <v>182300</v>
      </c>
    </row>
    <row r="136" spans="1:13" ht="39.75" customHeight="1">
      <c r="A136" s="344" t="s">
        <v>473</v>
      </c>
      <c r="B136" s="344"/>
      <c r="C136" s="344"/>
      <c r="D136" s="344"/>
      <c r="E136" s="87" t="s">
        <v>6</v>
      </c>
      <c r="F136" s="87" t="s">
        <v>50</v>
      </c>
      <c r="G136" s="331">
        <v>2140100110</v>
      </c>
      <c r="H136" s="331"/>
      <c r="I136" s="331"/>
      <c r="J136" s="258">
        <v>200</v>
      </c>
      <c r="K136" s="255">
        <v>1620571</v>
      </c>
      <c r="L136" s="149"/>
      <c r="M136" s="255">
        <f t="shared" si="4"/>
        <v>1620571</v>
      </c>
    </row>
    <row r="137" spans="1:13" ht="65.25" customHeight="1">
      <c r="A137" s="344" t="s">
        <v>291</v>
      </c>
      <c r="B137" s="344"/>
      <c r="C137" s="344"/>
      <c r="D137" s="344"/>
      <c r="E137" s="87" t="s">
        <v>6</v>
      </c>
      <c r="F137" s="87" t="s">
        <v>50</v>
      </c>
      <c r="G137" s="331">
        <v>2140102181</v>
      </c>
      <c r="H137" s="331"/>
      <c r="I137" s="331"/>
      <c r="J137" s="258">
        <v>100</v>
      </c>
      <c r="K137" s="255">
        <v>944622.07999999996</v>
      </c>
      <c r="L137" s="149"/>
      <c r="M137" s="255">
        <f t="shared" si="4"/>
        <v>944622.07999999996</v>
      </c>
    </row>
    <row r="138" spans="1:13" ht="69" customHeight="1">
      <c r="A138" s="344" t="s">
        <v>292</v>
      </c>
      <c r="B138" s="344"/>
      <c r="C138" s="344"/>
      <c r="D138" s="344"/>
      <c r="E138" s="87" t="s">
        <v>6</v>
      </c>
      <c r="F138" s="87" t="s">
        <v>50</v>
      </c>
      <c r="G138" s="331">
        <v>2140102182</v>
      </c>
      <c r="H138" s="331"/>
      <c r="I138" s="331"/>
      <c r="J138" s="258">
        <v>100</v>
      </c>
      <c r="K138" s="255">
        <v>179236.81</v>
      </c>
      <c r="L138" s="149"/>
      <c r="M138" s="255">
        <f t="shared" si="4"/>
        <v>179236.81</v>
      </c>
    </row>
    <row r="139" spans="1:13" ht="144.75" customHeight="1">
      <c r="A139" s="344" t="s">
        <v>403</v>
      </c>
      <c r="B139" s="344"/>
      <c r="C139" s="344"/>
      <c r="D139" s="344"/>
      <c r="E139" s="87" t="s">
        <v>6</v>
      </c>
      <c r="F139" s="87" t="s">
        <v>50</v>
      </c>
      <c r="G139" s="331">
        <v>2150180170</v>
      </c>
      <c r="H139" s="331"/>
      <c r="I139" s="331"/>
      <c r="J139" s="258">
        <v>100</v>
      </c>
      <c r="K139" s="255">
        <v>10248099</v>
      </c>
      <c r="L139" s="149"/>
      <c r="M139" s="255">
        <f t="shared" si="4"/>
        <v>10248099</v>
      </c>
    </row>
    <row r="140" spans="1:13" ht="107.25" customHeight="1">
      <c r="A140" s="344" t="s">
        <v>404</v>
      </c>
      <c r="B140" s="344"/>
      <c r="C140" s="344"/>
      <c r="D140" s="344"/>
      <c r="E140" s="87" t="s">
        <v>6</v>
      </c>
      <c r="F140" s="87" t="s">
        <v>50</v>
      </c>
      <c r="G140" s="331">
        <v>2150180170</v>
      </c>
      <c r="H140" s="331"/>
      <c r="I140" s="331"/>
      <c r="J140" s="258">
        <v>200</v>
      </c>
      <c r="K140" s="255">
        <v>45384</v>
      </c>
      <c r="L140" s="149"/>
      <c r="M140" s="255">
        <f t="shared" si="4"/>
        <v>45384</v>
      </c>
    </row>
    <row r="141" spans="1:13" s="285" customFormat="1" ht="47.25" customHeight="1">
      <c r="A141" s="384" t="s">
        <v>806</v>
      </c>
      <c r="B141" s="385"/>
      <c r="C141" s="385"/>
      <c r="D141" s="386"/>
      <c r="E141" s="87" t="s">
        <v>6</v>
      </c>
      <c r="F141" s="87" t="s">
        <v>51</v>
      </c>
      <c r="G141" s="331">
        <v>2110100010</v>
      </c>
      <c r="H141" s="331"/>
      <c r="I141" s="331"/>
      <c r="J141" s="283">
        <v>200</v>
      </c>
      <c r="K141" s="264"/>
      <c r="L141" s="264">
        <v>350000</v>
      </c>
      <c r="M141" s="264">
        <f t="shared" si="4"/>
        <v>350000</v>
      </c>
    </row>
    <row r="142" spans="1:13" s="285" customFormat="1" ht="56.25" customHeight="1">
      <c r="A142" s="384" t="s">
        <v>808</v>
      </c>
      <c r="B142" s="385"/>
      <c r="C142" s="385"/>
      <c r="D142" s="386"/>
      <c r="E142" s="87" t="s">
        <v>6</v>
      </c>
      <c r="F142" s="87" t="s">
        <v>51</v>
      </c>
      <c r="G142" s="331">
        <v>2110100010</v>
      </c>
      <c r="H142" s="331"/>
      <c r="I142" s="331"/>
      <c r="J142" s="283">
        <v>600</v>
      </c>
      <c r="K142" s="264"/>
      <c r="L142" s="264">
        <v>1500000</v>
      </c>
      <c r="M142" s="264">
        <f t="shared" si="4"/>
        <v>1500000</v>
      </c>
    </row>
    <row r="143" spans="1:13" ht="43.5" customHeight="1">
      <c r="A143" s="344" t="s">
        <v>468</v>
      </c>
      <c r="B143" s="344"/>
      <c r="C143" s="344"/>
      <c r="D143" s="344"/>
      <c r="E143" s="87" t="s">
        <v>6</v>
      </c>
      <c r="F143" s="87" t="s">
        <v>51</v>
      </c>
      <c r="G143" s="331">
        <v>2110100020</v>
      </c>
      <c r="H143" s="331"/>
      <c r="I143" s="331"/>
      <c r="J143" s="258">
        <v>200</v>
      </c>
      <c r="K143" s="264">
        <v>5989859.7300000004</v>
      </c>
      <c r="L143" s="264">
        <v>-520000</v>
      </c>
      <c r="M143" s="264">
        <f t="shared" si="4"/>
        <v>5469859.7300000004</v>
      </c>
    </row>
    <row r="144" spans="1:13" ht="52.5" customHeight="1">
      <c r="A144" s="344" t="s">
        <v>469</v>
      </c>
      <c r="B144" s="344"/>
      <c r="C144" s="344"/>
      <c r="D144" s="344"/>
      <c r="E144" s="87" t="s">
        <v>6</v>
      </c>
      <c r="F144" s="87" t="s">
        <v>51</v>
      </c>
      <c r="G144" s="331">
        <v>2110100020</v>
      </c>
      <c r="H144" s="331"/>
      <c r="I144" s="331"/>
      <c r="J144" s="258">
        <v>600</v>
      </c>
      <c r="K144" s="255">
        <v>6508586.1200000001</v>
      </c>
      <c r="L144" s="149">
        <v>-1330000</v>
      </c>
      <c r="M144" s="255">
        <f t="shared" si="4"/>
        <v>5178586.12</v>
      </c>
    </row>
    <row r="145" spans="1:13" ht="51" customHeight="1">
      <c r="A145" s="344" t="s">
        <v>545</v>
      </c>
      <c r="B145" s="344"/>
      <c r="C145" s="344"/>
      <c r="D145" s="344"/>
      <c r="E145" s="87" t="s">
        <v>6</v>
      </c>
      <c r="F145" s="87" t="s">
        <v>51</v>
      </c>
      <c r="G145" s="331" t="s">
        <v>546</v>
      </c>
      <c r="H145" s="331"/>
      <c r="I145" s="331"/>
      <c r="J145" s="258">
        <v>200</v>
      </c>
      <c r="K145" s="264">
        <v>252525.26</v>
      </c>
      <c r="L145" s="149"/>
      <c r="M145" s="255">
        <f t="shared" si="4"/>
        <v>252525.26</v>
      </c>
    </row>
    <row r="146" spans="1:13" ht="51" customHeight="1">
      <c r="A146" s="344" t="s">
        <v>590</v>
      </c>
      <c r="B146" s="344"/>
      <c r="C146" s="344"/>
      <c r="D146" s="344"/>
      <c r="E146" s="87" t="s">
        <v>6</v>
      </c>
      <c r="F146" s="87" t="s">
        <v>51</v>
      </c>
      <c r="G146" s="331">
        <v>2120100340</v>
      </c>
      <c r="H146" s="331"/>
      <c r="I146" s="331"/>
      <c r="J146" s="258">
        <v>200</v>
      </c>
      <c r="K146" s="30">
        <v>481404.64</v>
      </c>
      <c r="L146" s="149"/>
      <c r="M146" s="255">
        <f t="shared" si="4"/>
        <v>481404.64</v>
      </c>
    </row>
    <row r="147" spans="1:13" ht="51" customHeight="1">
      <c r="A147" s="344" t="s">
        <v>590</v>
      </c>
      <c r="B147" s="344"/>
      <c r="C147" s="344"/>
      <c r="D147" s="344"/>
      <c r="E147" s="87" t="s">
        <v>6</v>
      </c>
      <c r="F147" s="87" t="s">
        <v>51</v>
      </c>
      <c r="G147" s="331">
        <v>2120100340</v>
      </c>
      <c r="H147" s="331"/>
      <c r="I147" s="331"/>
      <c r="J147" s="258">
        <v>600</v>
      </c>
      <c r="K147" s="30">
        <v>1319472.68</v>
      </c>
      <c r="L147" s="149"/>
      <c r="M147" s="255">
        <f t="shared" si="4"/>
        <v>1319472.68</v>
      </c>
    </row>
    <row r="148" spans="1:13" ht="93" customHeight="1">
      <c r="A148" s="344" t="s">
        <v>568</v>
      </c>
      <c r="B148" s="344"/>
      <c r="C148" s="344"/>
      <c r="D148" s="344"/>
      <c r="E148" s="87" t="s">
        <v>6</v>
      </c>
      <c r="F148" s="87" t="s">
        <v>51</v>
      </c>
      <c r="G148" s="331" t="s">
        <v>423</v>
      </c>
      <c r="H148" s="331"/>
      <c r="I148" s="331"/>
      <c r="J148" s="258">
        <v>200</v>
      </c>
      <c r="K148" s="263">
        <v>864837.65</v>
      </c>
      <c r="L148" s="149"/>
      <c r="M148" s="255">
        <f t="shared" si="4"/>
        <v>864837.65</v>
      </c>
    </row>
    <row r="149" spans="1:13" ht="105" customHeight="1">
      <c r="A149" s="344" t="s">
        <v>569</v>
      </c>
      <c r="B149" s="344"/>
      <c r="C149" s="344"/>
      <c r="D149" s="344"/>
      <c r="E149" s="87" t="s">
        <v>6</v>
      </c>
      <c r="F149" s="87" t="s">
        <v>51</v>
      </c>
      <c r="G149" s="331" t="s">
        <v>423</v>
      </c>
      <c r="H149" s="331"/>
      <c r="I149" s="331"/>
      <c r="J149" s="258">
        <v>600</v>
      </c>
      <c r="K149" s="263">
        <v>3442530.41</v>
      </c>
      <c r="L149" s="149"/>
      <c r="M149" s="255">
        <f t="shared" si="4"/>
        <v>3442530.41</v>
      </c>
    </row>
    <row r="150" spans="1:13" ht="91.5" customHeight="1">
      <c r="A150" s="344" t="s">
        <v>102</v>
      </c>
      <c r="B150" s="344"/>
      <c r="C150" s="344"/>
      <c r="D150" s="344"/>
      <c r="E150" s="87" t="s">
        <v>6</v>
      </c>
      <c r="F150" s="87" t="s">
        <v>51</v>
      </c>
      <c r="G150" s="331">
        <v>2120180090</v>
      </c>
      <c r="H150" s="331"/>
      <c r="I150" s="331"/>
      <c r="J150" s="258">
        <v>200</v>
      </c>
      <c r="K150" s="263">
        <v>85782</v>
      </c>
      <c r="L150" s="149"/>
      <c r="M150" s="255">
        <f t="shared" si="4"/>
        <v>85782</v>
      </c>
    </row>
    <row r="151" spans="1:13" ht="93.75" customHeight="1">
      <c r="A151" s="344" t="s">
        <v>297</v>
      </c>
      <c r="B151" s="344"/>
      <c r="C151" s="344"/>
      <c r="D151" s="344"/>
      <c r="E151" s="87" t="s">
        <v>6</v>
      </c>
      <c r="F151" s="87" t="s">
        <v>51</v>
      </c>
      <c r="G151" s="331">
        <v>2120180090</v>
      </c>
      <c r="H151" s="331"/>
      <c r="I151" s="331"/>
      <c r="J151" s="258">
        <v>600</v>
      </c>
      <c r="K151" s="263">
        <v>42891</v>
      </c>
      <c r="L151" s="149"/>
      <c r="M151" s="255">
        <f t="shared" si="4"/>
        <v>42891</v>
      </c>
    </row>
    <row r="152" spans="1:13" ht="311.25" customHeight="1">
      <c r="A152" s="344" t="s">
        <v>643</v>
      </c>
      <c r="B152" s="344"/>
      <c r="C152" s="344"/>
      <c r="D152" s="344"/>
      <c r="E152" s="87" t="s">
        <v>6</v>
      </c>
      <c r="F152" s="87" t="s">
        <v>51</v>
      </c>
      <c r="G152" s="331">
        <v>2120189700</v>
      </c>
      <c r="H152" s="331"/>
      <c r="I152" s="331"/>
      <c r="J152" s="258">
        <v>200</v>
      </c>
      <c r="K152" s="263">
        <v>290822.40000000002</v>
      </c>
      <c r="L152" s="149"/>
      <c r="M152" s="255">
        <f t="shared" si="4"/>
        <v>290822.40000000002</v>
      </c>
    </row>
    <row r="153" spans="1:13" ht="330" customHeight="1">
      <c r="A153" s="344" t="s">
        <v>644</v>
      </c>
      <c r="B153" s="344"/>
      <c r="C153" s="344"/>
      <c r="D153" s="344"/>
      <c r="E153" s="87" t="s">
        <v>6</v>
      </c>
      <c r="F153" s="87" t="s">
        <v>51</v>
      </c>
      <c r="G153" s="331">
        <v>2120189700</v>
      </c>
      <c r="H153" s="331"/>
      <c r="I153" s="331"/>
      <c r="J153" s="258">
        <v>600</v>
      </c>
      <c r="K153" s="263">
        <v>334445.76</v>
      </c>
      <c r="L153" s="149"/>
      <c r="M153" s="255">
        <f t="shared" si="4"/>
        <v>334445.76</v>
      </c>
    </row>
    <row r="154" spans="1:13" ht="282.75" customHeight="1">
      <c r="A154" s="387" t="s">
        <v>645</v>
      </c>
      <c r="B154" s="387"/>
      <c r="C154" s="387"/>
      <c r="D154" s="387"/>
      <c r="E154" s="132" t="s">
        <v>6</v>
      </c>
      <c r="F154" s="132" t="s">
        <v>51</v>
      </c>
      <c r="G154" s="347" t="s">
        <v>636</v>
      </c>
      <c r="H154" s="347"/>
      <c r="I154" s="347"/>
      <c r="J154" s="258">
        <v>200</v>
      </c>
      <c r="K154" s="264">
        <v>68</v>
      </c>
      <c r="L154" s="149"/>
      <c r="M154" s="255">
        <f t="shared" si="4"/>
        <v>68</v>
      </c>
    </row>
    <row r="155" spans="1:13" ht="297" customHeight="1">
      <c r="A155" s="387" t="s">
        <v>647</v>
      </c>
      <c r="B155" s="387"/>
      <c r="C155" s="387"/>
      <c r="D155" s="387"/>
      <c r="E155" s="87" t="s">
        <v>6</v>
      </c>
      <c r="F155" s="87" t="s">
        <v>51</v>
      </c>
      <c r="G155" s="331" t="s">
        <v>636</v>
      </c>
      <c r="H155" s="331"/>
      <c r="I155" s="331"/>
      <c r="J155" s="258">
        <v>600</v>
      </c>
      <c r="K155" s="255">
        <v>119</v>
      </c>
      <c r="L155" s="149"/>
      <c r="M155" s="255">
        <f t="shared" si="4"/>
        <v>119</v>
      </c>
    </row>
    <row r="156" spans="1:13" ht="93.75" customHeight="1">
      <c r="A156" s="344" t="s">
        <v>474</v>
      </c>
      <c r="B156" s="344"/>
      <c r="C156" s="344"/>
      <c r="D156" s="344"/>
      <c r="E156" s="87" t="s">
        <v>6</v>
      </c>
      <c r="F156" s="87" t="s">
        <v>51</v>
      </c>
      <c r="G156" s="331">
        <v>2140200090</v>
      </c>
      <c r="H156" s="331"/>
      <c r="I156" s="331"/>
      <c r="J156" s="258">
        <v>100</v>
      </c>
      <c r="K156" s="255">
        <v>898000</v>
      </c>
      <c r="L156" s="149"/>
      <c r="M156" s="255">
        <f t="shared" si="4"/>
        <v>898000</v>
      </c>
    </row>
    <row r="157" spans="1:13" ht="55.5" customHeight="1">
      <c r="A157" s="344" t="s">
        <v>475</v>
      </c>
      <c r="B157" s="344"/>
      <c r="C157" s="344"/>
      <c r="D157" s="344"/>
      <c r="E157" s="87" t="s">
        <v>6</v>
      </c>
      <c r="F157" s="87" t="s">
        <v>51</v>
      </c>
      <c r="G157" s="331">
        <v>2140200090</v>
      </c>
      <c r="H157" s="331"/>
      <c r="I157" s="331"/>
      <c r="J157" s="258">
        <v>200</v>
      </c>
      <c r="K157" s="255">
        <v>14945315</v>
      </c>
      <c r="L157" s="149">
        <v>-540556.43999999994</v>
      </c>
      <c r="M157" s="255">
        <f t="shared" si="4"/>
        <v>14404758.560000001</v>
      </c>
    </row>
    <row r="158" spans="1:13" ht="66.75" customHeight="1">
      <c r="A158" s="344" t="s">
        <v>476</v>
      </c>
      <c r="B158" s="344"/>
      <c r="C158" s="344"/>
      <c r="D158" s="344"/>
      <c r="E158" s="87" t="s">
        <v>6</v>
      </c>
      <c r="F158" s="87" t="s">
        <v>51</v>
      </c>
      <c r="G158" s="331">
        <v>2140200090</v>
      </c>
      <c r="H158" s="331"/>
      <c r="I158" s="331"/>
      <c r="J158" s="258">
        <v>600</v>
      </c>
      <c r="K158" s="263">
        <v>19711500</v>
      </c>
      <c r="L158" s="149">
        <v>537821.81999999995</v>
      </c>
      <c r="M158" s="255">
        <f t="shared" si="4"/>
        <v>20249321.82</v>
      </c>
    </row>
    <row r="159" spans="1:13" ht="43.5" customHeight="1">
      <c r="A159" s="344" t="s">
        <v>477</v>
      </c>
      <c r="B159" s="344"/>
      <c r="C159" s="344"/>
      <c r="D159" s="344"/>
      <c r="E159" s="87" t="s">
        <v>6</v>
      </c>
      <c r="F159" s="87" t="s">
        <v>51</v>
      </c>
      <c r="G159" s="331">
        <v>2140200090</v>
      </c>
      <c r="H159" s="331"/>
      <c r="I159" s="331"/>
      <c r="J159" s="258">
        <v>800</v>
      </c>
      <c r="K159" s="263">
        <v>274300</v>
      </c>
      <c r="L159" s="149">
        <v>2734.62</v>
      </c>
      <c r="M159" s="255">
        <f t="shared" si="4"/>
        <v>277034.62</v>
      </c>
    </row>
    <row r="160" spans="1:13" ht="45" customHeight="1">
      <c r="A160" s="344" t="s">
        <v>473</v>
      </c>
      <c r="B160" s="344"/>
      <c r="C160" s="344"/>
      <c r="D160" s="344"/>
      <c r="E160" s="87" t="s">
        <v>6</v>
      </c>
      <c r="F160" s="87" t="s">
        <v>51</v>
      </c>
      <c r="G160" s="331">
        <v>2140200110</v>
      </c>
      <c r="H160" s="331"/>
      <c r="I160" s="331"/>
      <c r="J160" s="258">
        <v>200</v>
      </c>
      <c r="K160" s="264">
        <v>746830</v>
      </c>
      <c r="L160" s="149"/>
      <c r="M160" s="255">
        <f t="shared" si="4"/>
        <v>746830</v>
      </c>
    </row>
    <row r="161" spans="1:13" ht="32.25" customHeight="1">
      <c r="A161" s="344" t="s">
        <v>104</v>
      </c>
      <c r="B161" s="344"/>
      <c r="C161" s="344"/>
      <c r="D161" s="344"/>
      <c r="E161" s="87" t="s">
        <v>6</v>
      </c>
      <c r="F161" s="87" t="s">
        <v>51</v>
      </c>
      <c r="G161" s="331">
        <v>2140200060</v>
      </c>
      <c r="H161" s="331"/>
      <c r="I161" s="331"/>
      <c r="J161" s="258">
        <v>200</v>
      </c>
      <c r="K161" s="255">
        <v>620515</v>
      </c>
      <c r="L161" s="149"/>
      <c r="M161" s="255">
        <f t="shared" si="4"/>
        <v>620515</v>
      </c>
    </row>
    <row r="162" spans="1:13" ht="69" customHeight="1">
      <c r="A162" s="344" t="s">
        <v>292</v>
      </c>
      <c r="B162" s="344"/>
      <c r="C162" s="344"/>
      <c r="D162" s="344"/>
      <c r="E162" s="87" t="s">
        <v>6</v>
      </c>
      <c r="F162" s="87" t="s">
        <v>51</v>
      </c>
      <c r="G162" s="331">
        <v>2140202182</v>
      </c>
      <c r="H162" s="331"/>
      <c r="I162" s="331"/>
      <c r="J162" s="258">
        <v>100</v>
      </c>
      <c r="K162" s="255">
        <v>276827.83</v>
      </c>
      <c r="L162" s="149"/>
      <c r="M162" s="255">
        <f t="shared" si="4"/>
        <v>276827.83</v>
      </c>
    </row>
    <row r="163" spans="1:13" ht="195.75" customHeight="1">
      <c r="A163" s="344" t="s">
        <v>661</v>
      </c>
      <c r="B163" s="344"/>
      <c r="C163" s="344"/>
      <c r="D163" s="344"/>
      <c r="E163" s="87" t="s">
        <v>6</v>
      </c>
      <c r="F163" s="87" t="s">
        <v>51</v>
      </c>
      <c r="G163" s="331" t="s">
        <v>663</v>
      </c>
      <c r="H163" s="331"/>
      <c r="I163" s="331"/>
      <c r="J163" s="258">
        <v>100</v>
      </c>
      <c r="K163" s="149">
        <v>1249920</v>
      </c>
      <c r="L163" s="149">
        <v>-1183.6400000000001</v>
      </c>
      <c r="M163" s="255">
        <f t="shared" si="4"/>
        <v>1248736.3600000001</v>
      </c>
    </row>
    <row r="164" spans="1:13" ht="173.25" customHeight="1">
      <c r="A164" s="344" t="s">
        <v>662</v>
      </c>
      <c r="B164" s="344"/>
      <c r="C164" s="344"/>
      <c r="D164" s="344"/>
      <c r="E164" s="87" t="s">
        <v>6</v>
      </c>
      <c r="F164" s="87" t="s">
        <v>51</v>
      </c>
      <c r="G164" s="331" t="s">
        <v>663</v>
      </c>
      <c r="H164" s="331"/>
      <c r="I164" s="331"/>
      <c r="J164" s="258">
        <v>600</v>
      </c>
      <c r="K164" s="149">
        <v>2890440</v>
      </c>
      <c r="L164" s="149">
        <v>1183.6400000000001</v>
      </c>
      <c r="M164" s="255">
        <f t="shared" si="4"/>
        <v>2891623.64</v>
      </c>
    </row>
    <row r="165" spans="1:13" ht="146.25" customHeight="1">
      <c r="A165" s="344" t="s">
        <v>776</v>
      </c>
      <c r="B165" s="344"/>
      <c r="C165" s="344"/>
      <c r="D165" s="344"/>
      <c r="E165" s="87" t="s">
        <v>6</v>
      </c>
      <c r="F165" s="87" t="s">
        <v>51</v>
      </c>
      <c r="G165" s="331" t="s">
        <v>780</v>
      </c>
      <c r="H165" s="331"/>
      <c r="I165" s="331"/>
      <c r="J165" s="258">
        <v>100</v>
      </c>
      <c r="K165" s="264">
        <v>71177.72</v>
      </c>
      <c r="L165" s="264">
        <v>-71177.72</v>
      </c>
      <c r="M165" s="255">
        <f>K165+L165</f>
        <v>0</v>
      </c>
    </row>
    <row r="166" spans="1:13" ht="118.5" customHeight="1">
      <c r="A166" s="344" t="s">
        <v>777</v>
      </c>
      <c r="B166" s="344"/>
      <c r="C166" s="344"/>
      <c r="D166" s="344"/>
      <c r="E166" s="87" t="s">
        <v>6</v>
      </c>
      <c r="F166" s="87" t="s">
        <v>51</v>
      </c>
      <c r="G166" s="331" t="s">
        <v>780</v>
      </c>
      <c r="H166" s="331"/>
      <c r="I166" s="331"/>
      <c r="J166" s="258">
        <v>600</v>
      </c>
      <c r="K166" s="264">
        <v>213533.52</v>
      </c>
      <c r="L166" s="264">
        <v>-213533.52</v>
      </c>
      <c r="M166" s="255">
        <f>K166+L166</f>
        <v>0</v>
      </c>
    </row>
    <row r="167" spans="1:13" s="292" customFormat="1" ht="118.5" customHeight="1">
      <c r="A167" s="344" t="s">
        <v>776</v>
      </c>
      <c r="B167" s="344"/>
      <c r="C167" s="344"/>
      <c r="D167" s="344"/>
      <c r="E167" s="87" t="s">
        <v>6</v>
      </c>
      <c r="F167" s="87" t="s">
        <v>51</v>
      </c>
      <c r="G167" s="331" t="s">
        <v>774</v>
      </c>
      <c r="H167" s="331"/>
      <c r="I167" s="331"/>
      <c r="J167" s="290">
        <v>100</v>
      </c>
      <c r="K167" s="264"/>
      <c r="L167" s="264">
        <v>71177.72</v>
      </c>
      <c r="M167" s="288">
        <f t="shared" ref="M167:M168" si="5">K167+L167</f>
        <v>71177.72</v>
      </c>
    </row>
    <row r="168" spans="1:13" s="292" customFormat="1" ht="118.5" customHeight="1">
      <c r="A168" s="344" t="s">
        <v>777</v>
      </c>
      <c r="B168" s="344"/>
      <c r="C168" s="344"/>
      <c r="D168" s="344"/>
      <c r="E168" s="87" t="s">
        <v>6</v>
      </c>
      <c r="F168" s="87" t="s">
        <v>51</v>
      </c>
      <c r="G168" s="331" t="s">
        <v>774</v>
      </c>
      <c r="H168" s="331"/>
      <c r="I168" s="331"/>
      <c r="J168" s="290">
        <v>600</v>
      </c>
      <c r="K168" s="264"/>
      <c r="L168" s="264">
        <v>213533.52</v>
      </c>
      <c r="M168" s="288">
        <f t="shared" si="5"/>
        <v>213533.52</v>
      </c>
    </row>
    <row r="169" spans="1:13" ht="170.25" customHeight="1">
      <c r="A169" s="344" t="s">
        <v>428</v>
      </c>
      <c r="B169" s="344"/>
      <c r="C169" s="344"/>
      <c r="D169" s="344"/>
      <c r="E169" s="87" t="s">
        <v>6</v>
      </c>
      <c r="F169" s="87" t="s">
        <v>51</v>
      </c>
      <c r="G169" s="331">
        <v>2150280150</v>
      </c>
      <c r="H169" s="331"/>
      <c r="I169" s="331"/>
      <c r="J169" s="258">
        <v>100</v>
      </c>
      <c r="K169" s="255">
        <v>19105690.5</v>
      </c>
      <c r="L169" s="149"/>
      <c r="M169" s="255">
        <f t="shared" si="4"/>
        <v>19105690.5</v>
      </c>
    </row>
    <row r="170" spans="1:13" ht="147.75" customHeight="1">
      <c r="A170" s="344" t="s">
        <v>429</v>
      </c>
      <c r="B170" s="344"/>
      <c r="C170" s="344"/>
      <c r="D170" s="344"/>
      <c r="E170" s="87" t="s">
        <v>6</v>
      </c>
      <c r="F170" s="87" t="s">
        <v>51</v>
      </c>
      <c r="G170" s="331">
        <v>2150280150</v>
      </c>
      <c r="H170" s="331"/>
      <c r="I170" s="331"/>
      <c r="J170" s="258">
        <v>200</v>
      </c>
      <c r="K170" s="255">
        <v>207631</v>
      </c>
      <c r="L170" s="149"/>
      <c r="M170" s="255">
        <f t="shared" si="4"/>
        <v>207631</v>
      </c>
    </row>
    <row r="171" spans="1:13" ht="143.25" customHeight="1">
      <c r="A171" s="344" t="s">
        <v>430</v>
      </c>
      <c r="B171" s="344"/>
      <c r="C171" s="344"/>
      <c r="D171" s="344"/>
      <c r="E171" s="87" t="s">
        <v>6</v>
      </c>
      <c r="F171" s="87" t="s">
        <v>51</v>
      </c>
      <c r="G171" s="331">
        <v>2150280150</v>
      </c>
      <c r="H171" s="331"/>
      <c r="I171" s="331"/>
      <c r="J171" s="258">
        <v>600</v>
      </c>
      <c r="K171" s="255">
        <v>55284246</v>
      </c>
      <c r="L171" s="149"/>
      <c r="M171" s="255">
        <f t="shared" si="4"/>
        <v>55284246</v>
      </c>
    </row>
    <row r="172" spans="1:13" ht="55.5" customHeight="1">
      <c r="A172" s="366" t="s">
        <v>642</v>
      </c>
      <c r="B172" s="366"/>
      <c r="C172" s="366"/>
      <c r="D172" s="366"/>
      <c r="E172" s="87" t="s">
        <v>6</v>
      </c>
      <c r="F172" s="87" t="s">
        <v>51</v>
      </c>
      <c r="G172" s="367">
        <v>2730100600</v>
      </c>
      <c r="H172" s="367"/>
      <c r="I172" s="367"/>
      <c r="J172" s="266">
        <v>600</v>
      </c>
      <c r="K172" s="264">
        <v>50000</v>
      </c>
      <c r="L172" s="149"/>
      <c r="M172" s="255">
        <f t="shared" si="4"/>
        <v>50000</v>
      </c>
    </row>
    <row r="173" spans="1:13" ht="53.25" customHeight="1">
      <c r="A173" s="344" t="s">
        <v>580</v>
      </c>
      <c r="B173" s="344"/>
      <c r="C173" s="344"/>
      <c r="D173" s="344"/>
      <c r="E173" s="87" t="s">
        <v>6</v>
      </c>
      <c r="F173" s="87" t="s">
        <v>139</v>
      </c>
      <c r="G173" s="331">
        <v>2160100120</v>
      </c>
      <c r="H173" s="331"/>
      <c r="I173" s="331"/>
      <c r="J173" s="258">
        <v>600</v>
      </c>
      <c r="K173" s="255">
        <v>2166972.79</v>
      </c>
      <c r="L173" s="149"/>
      <c r="M173" s="255">
        <f t="shared" si="4"/>
        <v>2166972.79</v>
      </c>
    </row>
    <row r="174" spans="1:13" ht="57.75" customHeight="1">
      <c r="A174" s="344" t="s">
        <v>629</v>
      </c>
      <c r="B174" s="344"/>
      <c r="C174" s="344"/>
      <c r="D174" s="344"/>
      <c r="E174" s="87" t="s">
        <v>6</v>
      </c>
      <c r="F174" s="87" t="s">
        <v>139</v>
      </c>
      <c r="G174" s="330" t="s">
        <v>630</v>
      </c>
      <c r="H174" s="330"/>
      <c r="I174" s="330"/>
      <c r="J174" s="260">
        <v>600</v>
      </c>
      <c r="K174" s="49">
        <v>1719686.2</v>
      </c>
      <c r="L174" s="149"/>
      <c r="M174" s="255">
        <f t="shared" si="4"/>
        <v>1719686.2</v>
      </c>
    </row>
    <row r="175" spans="1:13" ht="54.75" customHeight="1">
      <c r="A175" s="344" t="s">
        <v>629</v>
      </c>
      <c r="B175" s="344"/>
      <c r="C175" s="344"/>
      <c r="D175" s="344"/>
      <c r="E175" s="87" t="s">
        <v>6</v>
      </c>
      <c r="F175" s="87" t="s">
        <v>139</v>
      </c>
      <c r="G175" s="330" t="s">
        <v>630</v>
      </c>
      <c r="H175" s="330"/>
      <c r="I175" s="330"/>
      <c r="J175" s="260">
        <v>800</v>
      </c>
      <c r="K175" s="49">
        <v>24013.8</v>
      </c>
      <c r="L175" s="149"/>
      <c r="M175" s="255">
        <f t="shared" si="4"/>
        <v>24013.8</v>
      </c>
    </row>
    <row r="176" spans="1:13" ht="85.5" customHeight="1">
      <c r="A176" s="344" t="s">
        <v>574</v>
      </c>
      <c r="B176" s="344"/>
      <c r="C176" s="344"/>
      <c r="D176" s="344"/>
      <c r="E176" s="87" t="s">
        <v>6</v>
      </c>
      <c r="F176" s="92" t="s">
        <v>139</v>
      </c>
      <c r="G176" s="331" t="s">
        <v>547</v>
      </c>
      <c r="H176" s="331"/>
      <c r="I176" s="331"/>
      <c r="J176" s="258">
        <v>600</v>
      </c>
      <c r="K176" s="255">
        <v>4887.4399999999996</v>
      </c>
      <c r="L176" s="149"/>
      <c r="M176" s="255">
        <f t="shared" si="4"/>
        <v>4887.4399999999996</v>
      </c>
    </row>
    <row r="177" spans="1:13" ht="80.25" customHeight="1">
      <c r="A177" s="344" t="s">
        <v>573</v>
      </c>
      <c r="B177" s="344"/>
      <c r="C177" s="344"/>
      <c r="D177" s="344"/>
      <c r="E177" s="87" t="s">
        <v>6</v>
      </c>
      <c r="F177" s="92" t="s">
        <v>139</v>
      </c>
      <c r="G177" s="331">
        <v>2160181420</v>
      </c>
      <c r="H177" s="331"/>
      <c r="I177" s="331"/>
      <c r="J177" s="258">
        <v>600</v>
      </c>
      <c r="K177" s="255">
        <v>402398.99</v>
      </c>
      <c r="L177" s="149"/>
      <c r="M177" s="255">
        <f t="shared" si="4"/>
        <v>402398.99</v>
      </c>
    </row>
    <row r="178" spans="1:13" ht="79.5" customHeight="1">
      <c r="A178" s="344" t="s">
        <v>572</v>
      </c>
      <c r="B178" s="344"/>
      <c r="C178" s="344"/>
      <c r="D178" s="344"/>
      <c r="E178" s="87" t="s">
        <v>6</v>
      </c>
      <c r="F178" s="92" t="s">
        <v>139</v>
      </c>
      <c r="G178" s="331" t="s">
        <v>548</v>
      </c>
      <c r="H178" s="331"/>
      <c r="I178" s="331"/>
      <c r="J178" s="258">
        <v>600</v>
      </c>
      <c r="K178" s="255">
        <v>1839.77</v>
      </c>
      <c r="L178" s="149"/>
      <c r="M178" s="255">
        <f t="shared" si="4"/>
        <v>1839.77</v>
      </c>
    </row>
    <row r="179" spans="1:13" ht="92.25" customHeight="1">
      <c r="A179" s="344" t="s">
        <v>648</v>
      </c>
      <c r="B179" s="344"/>
      <c r="C179" s="344"/>
      <c r="D179" s="344"/>
      <c r="E179" s="87" t="s">
        <v>6</v>
      </c>
      <c r="F179" s="92" t="s">
        <v>139</v>
      </c>
      <c r="G179" s="331">
        <v>2160181440</v>
      </c>
      <c r="H179" s="331"/>
      <c r="I179" s="331"/>
      <c r="J179" s="258">
        <v>600</v>
      </c>
      <c r="K179" s="255">
        <v>182137.36</v>
      </c>
      <c r="L179" s="149"/>
      <c r="M179" s="255">
        <f t="shared" si="4"/>
        <v>182137.36</v>
      </c>
    </row>
    <row r="180" spans="1:13" ht="42.75" customHeight="1">
      <c r="A180" s="344" t="s">
        <v>649</v>
      </c>
      <c r="B180" s="344"/>
      <c r="C180" s="344"/>
      <c r="D180" s="344"/>
      <c r="E180" s="87" t="s">
        <v>6</v>
      </c>
      <c r="F180" s="92" t="s">
        <v>139</v>
      </c>
      <c r="G180" s="331">
        <v>2160102181</v>
      </c>
      <c r="H180" s="331"/>
      <c r="I180" s="331"/>
      <c r="J180" s="258">
        <v>600</v>
      </c>
      <c r="K180" s="255">
        <v>694187.32</v>
      </c>
      <c r="L180" s="149"/>
      <c r="M180" s="255">
        <f t="shared" si="4"/>
        <v>694187.32</v>
      </c>
    </row>
    <row r="181" spans="1:13" ht="39.75" customHeight="1">
      <c r="A181" s="344" t="s">
        <v>631</v>
      </c>
      <c r="B181" s="344"/>
      <c r="C181" s="344"/>
      <c r="D181" s="344"/>
      <c r="E181" s="87" t="s">
        <v>6</v>
      </c>
      <c r="F181" s="92" t="s">
        <v>139</v>
      </c>
      <c r="G181" s="331">
        <v>2160102182</v>
      </c>
      <c r="H181" s="331"/>
      <c r="I181" s="331"/>
      <c r="J181" s="258">
        <v>600</v>
      </c>
      <c r="K181" s="255">
        <v>726471</v>
      </c>
      <c r="L181" s="149"/>
      <c r="M181" s="255">
        <f t="shared" si="4"/>
        <v>726471</v>
      </c>
    </row>
    <row r="182" spans="1:13" ht="45" customHeight="1">
      <c r="A182" s="344" t="s">
        <v>233</v>
      </c>
      <c r="B182" s="344"/>
      <c r="C182" s="344"/>
      <c r="D182" s="344"/>
      <c r="E182" s="87" t="s">
        <v>6</v>
      </c>
      <c r="F182" s="87" t="s">
        <v>52</v>
      </c>
      <c r="G182" s="331">
        <v>2520100500</v>
      </c>
      <c r="H182" s="331"/>
      <c r="I182" s="331"/>
      <c r="J182" s="258">
        <v>200</v>
      </c>
      <c r="K182" s="255">
        <v>12500</v>
      </c>
      <c r="L182" s="149"/>
      <c r="M182" s="255">
        <f t="shared" si="4"/>
        <v>12500</v>
      </c>
    </row>
    <row r="183" spans="1:13" ht="54.75" customHeight="1">
      <c r="A183" s="344" t="s">
        <v>578</v>
      </c>
      <c r="B183" s="344"/>
      <c r="C183" s="344"/>
      <c r="D183" s="344"/>
      <c r="E183" s="87" t="s">
        <v>6</v>
      </c>
      <c r="F183" s="87" t="s">
        <v>52</v>
      </c>
      <c r="G183" s="331">
        <v>2520100500</v>
      </c>
      <c r="H183" s="331"/>
      <c r="I183" s="331"/>
      <c r="J183" s="258">
        <v>600</v>
      </c>
      <c r="K183" s="149">
        <v>25000</v>
      </c>
      <c r="L183" s="149"/>
      <c r="M183" s="255">
        <f t="shared" si="4"/>
        <v>25000</v>
      </c>
    </row>
    <row r="184" spans="1:13" ht="43.5" customHeight="1">
      <c r="A184" s="369" t="s">
        <v>579</v>
      </c>
      <c r="B184" s="369"/>
      <c r="C184" s="369"/>
      <c r="D184" s="369"/>
      <c r="E184" s="87" t="s">
        <v>6</v>
      </c>
      <c r="F184" s="87" t="s">
        <v>52</v>
      </c>
      <c r="G184" s="331">
        <v>2520100510</v>
      </c>
      <c r="H184" s="331"/>
      <c r="I184" s="331"/>
      <c r="J184" s="258">
        <v>600</v>
      </c>
      <c r="K184" s="255">
        <v>12500</v>
      </c>
      <c r="L184" s="149"/>
      <c r="M184" s="255">
        <f t="shared" si="4"/>
        <v>12500</v>
      </c>
    </row>
    <row r="185" spans="1:13" ht="68.25" customHeight="1">
      <c r="A185" s="344" t="s">
        <v>480</v>
      </c>
      <c r="B185" s="344"/>
      <c r="C185" s="344"/>
      <c r="D185" s="344"/>
      <c r="E185" s="87" t="s">
        <v>6</v>
      </c>
      <c r="F185" s="87" t="s">
        <v>53</v>
      </c>
      <c r="G185" s="331">
        <v>2170180200</v>
      </c>
      <c r="H185" s="331"/>
      <c r="I185" s="331"/>
      <c r="J185" s="258">
        <v>600</v>
      </c>
      <c r="K185" s="255">
        <v>28350</v>
      </c>
      <c r="L185" s="149"/>
      <c r="M185" s="255">
        <f t="shared" si="4"/>
        <v>28350</v>
      </c>
    </row>
    <row r="186" spans="1:13" ht="54" customHeight="1">
      <c r="A186" s="344" t="s">
        <v>109</v>
      </c>
      <c r="B186" s="344"/>
      <c r="C186" s="344"/>
      <c r="D186" s="344"/>
      <c r="E186" s="87" t="s">
        <v>6</v>
      </c>
      <c r="F186" s="87" t="s">
        <v>53</v>
      </c>
      <c r="G186" s="331" t="s">
        <v>372</v>
      </c>
      <c r="H186" s="331"/>
      <c r="I186" s="331"/>
      <c r="J186" s="258">
        <v>200</v>
      </c>
      <c r="K186" s="255">
        <v>240975</v>
      </c>
      <c r="L186" s="149"/>
      <c r="M186" s="255">
        <f t="shared" si="4"/>
        <v>240975</v>
      </c>
    </row>
    <row r="187" spans="1:13" ht="54" customHeight="1">
      <c r="A187" s="344" t="s">
        <v>110</v>
      </c>
      <c r="B187" s="344"/>
      <c r="C187" s="344"/>
      <c r="D187" s="344"/>
      <c r="E187" s="87" t="s">
        <v>6</v>
      </c>
      <c r="F187" s="87" t="s">
        <v>53</v>
      </c>
      <c r="G187" s="331" t="s">
        <v>372</v>
      </c>
      <c r="H187" s="331"/>
      <c r="I187" s="331"/>
      <c r="J187" s="258">
        <v>600</v>
      </c>
      <c r="K187" s="255">
        <v>552825</v>
      </c>
      <c r="L187" s="149"/>
      <c r="M187" s="255">
        <f t="shared" si="4"/>
        <v>552825</v>
      </c>
    </row>
    <row r="188" spans="1:13" ht="30" customHeight="1">
      <c r="A188" s="344" t="s">
        <v>624</v>
      </c>
      <c r="B188" s="344"/>
      <c r="C188" s="344"/>
      <c r="D188" s="344"/>
      <c r="E188" s="261" t="s">
        <v>6</v>
      </c>
      <c r="F188" s="261" t="s">
        <v>53</v>
      </c>
      <c r="G188" s="330" t="s">
        <v>625</v>
      </c>
      <c r="H188" s="330"/>
      <c r="I188" s="330"/>
      <c r="J188" s="260">
        <v>200</v>
      </c>
      <c r="K188" s="30">
        <v>75000</v>
      </c>
      <c r="L188" s="149"/>
      <c r="M188" s="255">
        <f t="shared" si="4"/>
        <v>75000</v>
      </c>
    </row>
    <row r="189" spans="1:13" ht="28.5" customHeight="1">
      <c r="A189" s="344" t="s">
        <v>626</v>
      </c>
      <c r="B189" s="344"/>
      <c r="C189" s="344"/>
      <c r="D189" s="344"/>
      <c r="E189" s="261" t="s">
        <v>6</v>
      </c>
      <c r="F189" s="261" t="s">
        <v>53</v>
      </c>
      <c r="G189" s="330" t="s">
        <v>625</v>
      </c>
      <c r="H189" s="330"/>
      <c r="I189" s="330"/>
      <c r="J189" s="260">
        <v>300</v>
      </c>
      <c r="K189" s="30">
        <v>50000</v>
      </c>
      <c r="L189" s="149"/>
      <c r="M189" s="255">
        <f t="shared" si="4"/>
        <v>50000</v>
      </c>
    </row>
    <row r="190" spans="1:13" ht="53.25" customHeight="1">
      <c r="A190" s="344" t="s">
        <v>103</v>
      </c>
      <c r="B190" s="344"/>
      <c r="C190" s="344"/>
      <c r="D190" s="344"/>
      <c r="E190" s="87" t="s">
        <v>6</v>
      </c>
      <c r="F190" s="87" t="s">
        <v>53</v>
      </c>
      <c r="G190" s="331">
        <v>2130100070</v>
      </c>
      <c r="H190" s="331"/>
      <c r="I190" s="331"/>
      <c r="J190" s="258">
        <v>200</v>
      </c>
      <c r="K190" s="255">
        <v>411400</v>
      </c>
      <c r="L190" s="149"/>
      <c r="M190" s="255">
        <f t="shared" si="4"/>
        <v>411400</v>
      </c>
    </row>
    <row r="191" spans="1:13" ht="53.25" customHeight="1">
      <c r="A191" s="344" t="s">
        <v>628</v>
      </c>
      <c r="B191" s="344"/>
      <c r="C191" s="344"/>
      <c r="D191" s="344"/>
      <c r="E191" s="87" t="s">
        <v>6</v>
      </c>
      <c r="F191" s="87" t="s">
        <v>53</v>
      </c>
      <c r="G191" s="331">
        <v>2130100070</v>
      </c>
      <c r="H191" s="331"/>
      <c r="I191" s="331"/>
      <c r="J191" s="122">
        <v>300</v>
      </c>
      <c r="K191" s="255">
        <v>55000</v>
      </c>
      <c r="L191" s="149"/>
      <c r="M191" s="255">
        <f t="shared" si="4"/>
        <v>55000</v>
      </c>
    </row>
    <row r="192" spans="1:13" ht="67.5" customHeight="1">
      <c r="A192" s="344" t="s">
        <v>97</v>
      </c>
      <c r="B192" s="344"/>
      <c r="C192" s="344"/>
      <c r="D192" s="344"/>
      <c r="E192" s="87" t="s">
        <v>6</v>
      </c>
      <c r="F192" s="87" t="s">
        <v>53</v>
      </c>
      <c r="G192" s="331">
        <v>2130100070</v>
      </c>
      <c r="H192" s="331"/>
      <c r="I192" s="331"/>
      <c r="J192" s="258">
        <v>600</v>
      </c>
      <c r="K192" s="255">
        <v>40000</v>
      </c>
      <c r="L192" s="149"/>
      <c r="M192" s="255">
        <f t="shared" si="4"/>
        <v>40000</v>
      </c>
    </row>
    <row r="193" spans="1:13" ht="68.25" customHeight="1">
      <c r="A193" s="344" t="s">
        <v>478</v>
      </c>
      <c r="B193" s="344"/>
      <c r="C193" s="344"/>
      <c r="D193" s="344"/>
      <c r="E193" s="87" t="s">
        <v>6</v>
      </c>
      <c r="F193" s="87" t="s">
        <v>53</v>
      </c>
      <c r="G193" s="331">
        <v>2140200100</v>
      </c>
      <c r="H193" s="331"/>
      <c r="I193" s="331"/>
      <c r="J193" s="258">
        <v>100</v>
      </c>
      <c r="K193" s="255">
        <v>6804700</v>
      </c>
      <c r="L193" s="149"/>
      <c r="M193" s="255">
        <f t="shared" si="4"/>
        <v>6804700</v>
      </c>
    </row>
    <row r="194" spans="1:13" ht="39.75" customHeight="1">
      <c r="A194" s="344" t="s">
        <v>105</v>
      </c>
      <c r="B194" s="344"/>
      <c r="C194" s="344"/>
      <c r="D194" s="344"/>
      <c r="E194" s="87" t="s">
        <v>6</v>
      </c>
      <c r="F194" s="87" t="s">
        <v>53</v>
      </c>
      <c r="G194" s="331">
        <v>2140200100</v>
      </c>
      <c r="H194" s="331"/>
      <c r="I194" s="331"/>
      <c r="J194" s="258">
        <v>200</v>
      </c>
      <c r="K194" s="255">
        <v>1836219</v>
      </c>
      <c r="L194" s="149"/>
      <c r="M194" s="255">
        <f t="shared" si="4"/>
        <v>1836219</v>
      </c>
    </row>
    <row r="195" spans="1:13" ht="27.75" customHeight="1">
      <c r="A195" s="344" t="s">
        <v>479</v>
      </c>
      <c r="B195" s="344"/>
      <c r="C195" s="344"/>
      <c r="D195" s="344"/>
      <c r="E195" s="87" t="s">
        <v>6</v>
      </c>
      <c r="F195" s="87" t="s">
        <v>53</v>
      </c>
      <c r="G195" s="331">
        <v>2140200100</v>
      </c>
      <c r="H195" s="331"/>
      <c r="I195" s="331"/>
      <c r="J195" s="258">
        <v>800</v>
      </c>
      <c r="K195" s="255">
        <v>5800</v>
      </c>
      <c r="L195" s="149"/>
      <c r="M195" s="255">
        <f t="shared" si="4"/>
        <v>5800</v>
      </c>
    </row>
    <row r="196" spans="1:13" ht="66" customHeight="1">
      <c r="A196" s="344" t="s">
        <v>291</v>
      </c>
      <c r="B196" s="344"/>
      <c r="C196" s="344"/>
      <c r="D196" s="344"/>
      <c r="E196" s="87" t="s">
        <v>6</v>
      </c>
      <c r="F196" s="87" t="s">
        <v>53</v>
      </c>
      <c r="G196" s="331">
        <v>2140202181</v>
      </c>
      <c r="H196" s="331"/>
      <c r="I196" s="331"/>
      <c r="J196" s="258">
        <v>100</v>
      </c>
      <c r="K196" s="255">
        <v>61510.27</v>
      </c>
      <c r="L196" s="149"/>
      <c r="M196" s="255">
        <f t="shared" si="4"/>
        <v>61510.27</v>
      </c>
    </row>
    <row r="197" spans="1:13" ht="66.75" customHeight="1">
      <c r="A197" s="344" t="s">
        <v>292</v>
      </c>
      <c r="B197" s="344"/>
      <c r="C197" s="344"/>
      <c r="D197" s="344"/>
      <c r="E197" s="87" t="s">
        <v>6</v>
      </c>
      <c r="F197" s="87" t="s">
        <v>53</v>
      </c>
      <c r="G197" s="331">
        <v>2140202182</v>
      </c>
      <c r="H197" s="331"/>
      <c r="I197" s="331"/>
      <c r="J197" s="258">
        <v>100</v>
      </c>
      <c r="K197" s="255">
        <v>2057058.98</v>
      </c>
      <c r="L197" s="149"/>
      <c r="M197" s="255">
        <f t="shared" si="4"/>
        <v>2057058.98</v>
      </c>
    </row>
    <row r="198" spans="1:13" ht="70.5" customHeight="1">
      <c r="A198" s="344" t="s">
        <v>634</v>
      </c>
      <c r="B198" s="344"/>
      <c r="C198" s="344"/>
      <c r="D198" s="344"/>
      <c r="E198" s="87" t="s">
        <v>6</v>
      </c>
      <c r="F198" s="87" t="s">
        <v>53</v>
      </c>
      <c r="G198" s="331">
        <v>2180100130</v>
      </c>
      <c r="H198" s="331"/>
      <c r="I198" s="331"/>
      <c r="J198" s="258">
        <v>300</v>
      </c>
      <c r="K198" s="255">
        <v>54000</v>
      </c>
      <c r="L198" s="149"/>
      <c r="M198" s="255">
        <f t="shared" ref="M198:M212" si="6">K198+L198</f>
        <v>54000</v>
      </c>
    </row>
    <row r="199" spans="1:13" ht="42.75" customHeight="1">
      <c r="A199" s="388" t="s">
        <v>622</v>
      </c>
      <c r="B199" s="388"/>
      <c r="C199" s="388"/>
      <c r="D199" s="388"/>
      <c r="E199" s="87" t="s">
        <v>6</v>
      </c>
      <c r="F199" s="87" t="s">
        <v>53</v>
      </c>
      <c r="G199" s="331">
        <v>2180100140</v>
      </c>
      <c r="H199" s="331"/>
      <c r="I199" s="331"/>
      <c r="J199" s="260">
        <v>300</v>
      </c>
      <c r="K199" s="255">
        <v>156000</v>
      </c>
      <c r="L199" s="149"/>
      <c r="M199" s="255">
        <f t="shared" si="6"/>
        <v>156000</v>
      </c>
    </row>
    <row r="200" spans="1:13" ht="45" customHeight="1">
      <c r="A200" s="388" t="s">
        <v>602</v>
      </c>
      <c r="B200" s="388"/>
      <c r="C200" s="388"/>
      <c r="D200" s="388"/>
      <c r="E200" s="87" t="s">
        <v>6</v>
      </c>
      <c r="F200" s="87" t="s">
        <v>53</v>
      </c>
      <c r="G200" s="331">
        <v>2180100150</v>
      </c>
      <c r="H200" s="331"/>
      <c r="I200" s="331"/>
      <c r="J200" s="260">
        <v>300</v>
      </c>
      <c r="K200" s="255">
        <v>60000</v>
      </c>
      <c r="L200" s="149"/>
      <c r="M200" s="255">
        <f t="shared" si="6"/>
        <v>60000</v>
      </c>
    </row>
    <row r="201" spans="1:13" ht="51.75" customHeight="1">
      <c r="A201" s="344" t="s">
        <v>257</v>
      </c>
      <c r="B201" s="344"/>
      <c r="C201" s="344"/>
      <c r="D201" s="344"/>
      <c r="E201" s="87" t="s">
        <v>6</v>
      </c>
      <c r="F201" s="87" t="s">
        <v>53</v>
      </c>
      <c r="G201" s="331">
        <v>2190100430</v>
      </c>
      <c r="H201" s="331"/>
      <c r="I201" s="331"/>
      <c r="J201" s="258">
        <v>200</v>
      </c>
      <c r="K201" s="255">
        <v>77000</v>
      </c>
      <c r="L201" s="149"/>
      <c r="M201" s="255">
        <f t="shared" si="6"/>
        <v>77000</v>
      </c>
    </row>
    <row r="202" spans="1:13" ht="68.25" customHeight="1">
      <c r="A202" s="344" t="s">
        <v>633</v>
      </c>
      <c r="B202" s="344"/>
      <c r="C202" s="344"/>
      <c r="D202" s="344"/>
      <c r="E202" s="87" t="s">
        <v>6</v>
      </c>
      <c r="F202" s="87" t="s">
        <v>53</v>
      </c>
      <c r="G202" s="331">
        <v>2190100440</v>
      </c>
      <c r="H202" s="331"/>
      <c r="I202" s="331"/>
      <c r="J202" s="258">
        <v>300</v>
      </c>
      <c r="K202" s="255">
        <v>3000</v>
      </c>
      <c r="L202" s="149"/>
      <c r="M202" s="255">
        <f t="shared" si="6"/>
        <v>3000</v>
      </c>
    </row>
    <row r="203" spans="1:13" ht="54.75" customHeight="1">
      <c r="A203" s="366" t="s">
        <v>391</v>
      </c>
      <c r="B203" s="366"/>
      <c r="C203" s="366"/>
      <c r="D203" s="366"/>
      <c r="E203" s="87" t="s">
        <v>6</v>
      </c>
      <c r="F203" s="87" t="s">
        <v>53</v>
      </c>
      <c r="G203" s="367">
        <v>3330100850</v>
      </c>
      <c r="H203" s="367"/>
      <c r="I203" s="367"/>
      <c r="J203" s="266">
        <v>200</v>
      </c>
      <c r="K203" s="149">
        <v>30000</v>
      </c>
      <c r="L203" s="149"/>
      <c r="M203" s="255">
        <f t="shared" si="6"/>
        <v>30000</v>
      </c>
    </row>
    <row r="204" spans="1:13" ht="55.5" customHeight="1">
      <c r="A204" s="344" t="s">
        <v>426</v>
      </c>
      <c r="B204" s="344"/>
      <c r="C204" s="344"/>
      <c r="D204" s="344"/>
      <c r="E204" s="87" t="s">
        <v>6</v>
      </c>
      <c r="F204" s="87" t="s">
        <v>53</v>
      </c>
      <c r="G204" s="331">
        <v>3330100850</v>
      </c>
      <c r="H204" s="331"/>
      <c r="I204" s="331"/>
      <c r="J204" s="258">
        <v>600</v>
      </c>
      <c r="K204" s="255">
        <v>100000</v>
      </c>
      <c r="L204" s="149"/>
      <c r="M204" s="255">
        <f t="shared" si="6"/>
        <v>100000</v>
      </c>
    </row>
    <row r="205" spans="1:13" ht="78.75" customHeight="1">
      <c r="A205" s="366" t="s">
        <v>511</v>
      </c>
      <c r="B205" s="366"/>
      <c r="C205" s="366"/>
      <c r="D205" s="366"/>
      <c r="E205" s="87" t="s">
        <v>6</v>
      </c>
      <c r="F205" s="87" t="s">
        <v>53</v>
      </c>
      <c r="G205" s="367">
        <v>4190000370</v>
      </c>
      <c r="H205" s="367"/>
      <c r="I205" s="367"/>
      <c r="J205" s="266">
        <v>100</v>
      </c>
      <c r="K205" s="149">
        <v>1886123</v>
      </c>
      <c r="L205" s="149"/>
      <c r="M205" s="255">
        <f t="shared" si="6"/>
        <v>1886123</v>
      </c>
    </row>
    <row r="206" spans="1:13" ht="42.75" customHeight="1">
      <c r="A206" s="366" t="s">
        <v>512</v>
      </c>
      <c r="B206" s="366"/>
      <c r="C206" s="366"/>
      <c r="D206" s="366"/>
      <c r="E206" s="87" t="s">
        <v>6</v>
      </c>
      <c r="F206" s="87" t="s">
        <v>53</v>
      </c>
      <c r="G206" s="367">
        <v>4190000370</v>
      </c>
      <c r="H206" s="367"/>
      <c r="I206" s="367"/>
      <c r="J206" s="266">
        <v>200</v>
      </c>
      <c r="K206" s="149">
        <v>115720</v>
      </c>
      <c r="L206" s="149"/>
      <c r="M206" s="255">
        <f t="shared" si="6"/>
        <v>115720</v>
      </c>
    </row>
    <row r="207" spans="1:13" ht="78" customHeight="1">
      <c r="A207" s="344" t="s">
        <v>370</v>
      </c>
      <c r="B207" s="344"/>
      <c r="C207" s="344"/>
      <c r="D207" s="344"/>
      <c r="E207" s="87" t="s">
        <v>6</v>
      </c>
      <c r="F207" s="87">
        <v>1004</v>
      </c>
      <c r="G207" s="331">
        <v>2120180110</v>
      </c>
      <c r="H207" s="331"/>
      <c r="I207" s="331"/>
      <c r="J207" s="258">
        <v>300</v>
      </c>
      <c r="K207" s="255">
        <v>497502.64</v>
      </c>
      <c r="L207" s="149"/>
      <c r="M207" s="255">
        <f t="shared" si="6"/>
        <v>497502.64</v>
      </c>
    </row>
    <row r="208" spans="1:13" ht="78" customHeight="1">
      <c r="A208" s="344" t="s">
        <v>577</v>
      </c>
      <c r="B208" s="344"/>
      <c r="C208" s="344"/>
      <c r="D208" s="344"/>
      <c r="E208" s="87" t="s">
        <v>6</v>
      </c>
      <c r="F208" s="87" t="s">
        <v>258</v>
      </c>
      <c r="G208" s="331">
        <v>2310100240</v>
      </c>
      <c r="H208" s="331"/>
      <c r="I208" s="331"/>
      <c r="J208" s="258">
        <v>100</v>
      </c>
      <c r="K208" s="255">
        <v>0</v>
      </c>
      <c r="L208" s="149"/>
      <c r="M208" s="255">
        <f t="shared" si="6"/>
        <v>0</v>
      </c>
    </row>
    <row r="209" spans="1:13" ht="42" customHeight="1">
      <c r="A209" s="344" t="s">
        <v>488</v>
      </c>
      <c r="B209" s="344"/>
      <c r="C209" s="344"/>
      <c r="D209" s="344"/>
      <c r="E209" s="87" t="s">
        <v>6</v>
      </c>
      <c r="F209" s="87" t="s">
        <v>258</v>
      </c>
      <c r="G209" s="331">
        <v>2310100240</v>
      </c>
      <c r="H209" s="331"/>
      <c r="I209" s="331"/>
      <c r="J209" s="258">
        <v>200</v>
      </c>
      <c r="K209" s="255">
        <v>0</v>
      </c>
      <c r="L209" s="149"/>
      <c r="M209" s="255">
        <f t="shared" si="6"/>
        <v>0</v>
      </c>
    </row>
    <row r="210" spans="1:13" ht="52.5" customHeight="1">
      <c r="A210" s="344" t="s">
        <v>756</v>
      </c>
      <c r="B210" s="344"/>
      <c r="C210" s="344"/>
      <c r="D210" s="344"/>
      <c r="E210" s="87" t="s">
        <v>6</v>
      </c>
      <c r="F210" s="87" t="s">
        <v>258</v>
      </c>
      <c r="G210" s="331">
        <v>2310100240</v>
      </c>
      <c r="H210" s="331"/>
      <c r="I210" s="331"/>
      <c r="J210" s="258">
        <v>600</v>
      </c>
      <c r="K210" s="255">
        <v>100000</v>
      </c>
      <c r="L210" s="149"/>
      <c r="M210" s="255">
        <f t="shared" si="6"/>
        <v>100000</v>
      </c>
    </row>
    <row r="211" spans="1:13" ht="66" customHeight="1">
      <c r="A211" s="366" t="s">
        <v>298</v>
      </c>
      <c r="B211" s="366"/>
      <c r="C211" s="366"/>
      <c r="D211" s="366"/>
      <c r="E211" s="87" t="s">
        <v>6</v>
      </c>
      <c r="F211" s="87">
        <v>1102</v>
      </c>
      <c r="G211" s="367">
        <v>2320100410</v>
      </c>
      <c r="H211" s="367"/>
      <c r="I211" s="367"/>
      <c r="J211" s="266">
        <v>100</v>
      </c>
      <c r="K211" s="149">
        <v>0</v>
      </c>
      <c r="L211" s="149"/>
      <c r="M211" s="255">
        <f t="shared" si="6"/>
        <v>0</v>
      </c>
    </row>
    <row r="212" spans="1:13" ht="43.5" customHeight="1">
      <c r="A212" s="366" t="s">
        <v>757</v>
      </c>
      <c r="B212" s="366"/>
      <c r="C212" s="366"/>
      <c r="D212" s="366"/>
      <c r="E212" s="87" t="s">
        <v>6</v>
      </c>
      <c r="F212" s="87">
        <v>1102</v>
      </c>
      <c r="G212" s="367">
        <v>2320100410</v>
      </c>
      <c r="H212" s="367"/>
      <c r="I212" s="367"/>
      <c r="J212" s="266">
        <v>600</v>
      </c>
      <c r="K212" s="149">
        <v>254000</v>
      </c>
      <c r="L212" s="149"/>
      <c r="M212" s="255">
        <f t="shared" si="6"/>
        <v>254000</v>
      </c>
    </row>
    <row r="213" spans="1:13" ht="31.5" customHeight="1">
      <c r="A213" s="379" t="s">
        <v>566</v>
      </c>
      <c r="B213" s="379"/>
      <c r="C213" s="379"/>
      <c r="D213" s="379"/>
      <c r="E213" s="86" t="s">
        <v>98</v>
      </c>
      <c r="F213" s="86"/>
      <c r="G213" s="332"/>
      <c r="H213" s="332"/>
      <c r="I213" s="332"/>
      <c r="J213" s="259"/>
      <c r="K213" s="256">
        <f>K214+K215+K216+K217+K219+K221+K222+K223+K224+K220+K218</f>
        <v>4845734</v>
      </c>
      <c r="L213" s="256">
        <f>L214+L215+L216+L217+L219+L221+L222+L223+L224+L220+L218</f>
        <v>0</v>
      </c>
      <c r="M213" s="256">
        <f>M214+M215+M216+M217+M219+M221+M222+M223+M224+M220+M218</f>
        <v>4845734</v>
      </c>
    </row>
    <row r="214" spans="1:13" ht="30.75" customHeight="1">
      <c r="A214" s="366" t="s">
        <v>378</v>
      </c>
      <c r="B214" s="366"/>
      <c r="C214" s="366"/>
      <c r="D214" s="366"/>
      <c r="E214" s="87" t="s">
        <v>98</v>
      </c>
      <c r="F214" s="87" t="s">
        <v>43</v>
      </c>
      <c r="G214" s="367">
        <v>2240100230</v>
      </c>
      <c r="H214" s="367"/>
      <c r="I214" s="367"/>
      <c r="J214" s="266">
        <v>200</v>
      </c>
      <c r="K214" s="149">
        <v>973272</v>
      </c>
      <c r="L214" s="149"/>
      <c r="M214" s="149">
        <f>K214+L214</f>
        <v>973272</v>
      </c>
    </row>
    <row r="215" spans="1:13" ht="52.5" customHeight="1">
      <c r="A215" s="366" t="s">
        <v>333</v>
      </c>
      <c r="B215" s="366"/>
      <c r="C215" s="366"/>
      <c r="D215" s="366"/>
      <c r="E215" s="87" t="s">
        <v>98</v>
      </c>
      <c r="F215" s="87" t="s">
        <v>43</v>
      </c>
      <c r="G215" s="367">
        <v>2610100550</v>
      </c>
      <c r="H215" s="367"/>
      <c r="I215" s="367"/>
      <c r="J215" s="266">
        <v>200</v>
      </c>
      <c r="K215" s="149">
        <v>80000</v>
      </c>
      <c r="L215" s="149"/>
      <c r="M215" s="149">
        <f t="shared" ref="M215:M224" si="7">K215+L215</f>
        <v>80000</v>
      </c>
    </row>
    <row r="216" spans="1:13" ht="51.75" customHeight="1">
      <c r="A216" s="366" t="s">
        <v>514</v>
      </c>
      <c r="B216" s="366"/>
      <c r="C216" s="366"/>
      <c r="D216" s="366"/>
      <c r="E216" s="87" t="s">
        <v>98</v>
      </c>
      <c r="F216" s="87" t="s">
        <v>43</v>
      </c>
      <c r="G216" s="367">
        <v>4290020140</v>
      </c>
      <c r="H216" s="367"/>
      <c r="I216" s="367"/>
      <c r="J216" s="266">
        <v>200</v>
      </c>
      <c r="K216" s="263">
        <v>206500</v>
      </c>
      <c r="L216" s="149"/>
      <c r="M216" s="149">
        <f t="shared" si="7"/>
        <v>206500</v>
      </c>
    </row>
    <row r="217" spans="1:13" ht="54" customHeight="1">
      <c r="A217" s="366" t="s">
        <v>489</v>
      </c>
      <c r="B217" s="366"/>
      <c r="C217" s="366"/>
      <c r="D217" s="366"/>
      <c r="E217" s="87" t="s">
        <v>98</v>
      </c>
      <c r="F217" s="87" t="s">
        <v>52</v>
      </c>
      <c r="G217" s="367">
        <v>2510100450</v>
      </c>
      <c r="H217" s="367"/>
      <c r="I217" s="367"/>
      <c r="J217" s="266">
        <v>200</v>
      </c>
      <c r="K217" s="149">
        <v>190000</v>
      </c>
      <c r="L217" s="149"/>
      <c r="M217" s="149">
        <f t="shared" si="7"/>
        <v>190000</v>
      </c>
    </row>
    <row r="218" spans="1:13" ht="42.75" customHeight="1">
      <c r="A218" s="369" t="s">
        <v>397</v>
      </c>
      <c r="B218" s="369"/>
      <c r="C218" s="369"/>
      <c r="D218" s="369"/>
      <c r="E218" s="87" t="s">
        <v>98</v>
      </c>
      <c r="F218" s="87" t="s">
        <v>52</v>
      </c>
      <c r="G218" s="367">
        <v>2520100510</v>
      </c>
      <c r="H218" s="367"/>
      <c r="I218" s="367"/>
      <c r="J218" s="266">
        <v>200</v>
      </c>
      <c r="K218" s="149">
        <v>100000</v>
      </c>
      <c r="L218" s="149"/>
      <c r="M218" s="149">
        <f t="shared" si="7"/>
        <v>100000</v>
      </c>
    </row>
    <row r="219" spans="1:13" ht="54" customHeight="1">
      <c r="A219" s="366" t="s">
        <v>103</v>
      </c>
      <c r="B219" s="366"/>
      <c r="C219" s="366"/>
      <c r="D219" s="366"/>
      <c r="E219" s="87" t="s">
        <v>98</v>
      </c>
      <c r="F219" s="87" t="s">
        <v>53</v>
      </c>
      <c r="G219" s="367">
        <v>2130100070</v>
      </c>
      <c r="H219" s="367"/>
      <c r="I219" s="367"/>
      <c r="J219" s="266">
        <v>200</v>
      </c>
      <c r="K219" s="149">
        <v>140000</v>
      </c>
      <c r="L219" s="149"/>
      <c r="M219" s="149">
        <f t="shared" si="7"/>
        <v>140000</v>
      </c>
    </row>
    <row r="220" spans="1:13" ht="54" customHeight="1">
      <c r="A220" s="366" t="s">
        <v>391</v>
      </c>
      <c r="B220" s="366"/>
      <c r="C220" s="366"/>
      <c r="D220" s="366"/>
      <c r="E220" s="87" t="s">
        <v>98</v>
      </c>
      <c r="F220" s="87" t="s">
        <v>53</v>
      </c>
      <c r="G220" s="367">
        <v>3330100850</v>
      </c>
      <c r="H220" s="367"/>
      <c r="I220" s="367"/>
      <c r="J220" s="266">
        <v>200</v>
      </c>
      <c r="K220" s="149">
        <v>70000</v>
      </c>
      <c r="L220" s="149"/>
      <c r="M220" s="149">
        <f t="shared" si="7"/>
        <v>70000</v>
      </c>
    </row>
    <row r="221" spans="1:13" ht="80.25" customHeight="1">
      <c r="A221" s="366" t="s">
        <v>505</v>
      </c>
      <c r="B221" s="366"/>
      <c r="C221" s="366"/>
      <c r="D221" s="366"/>
      <c r="E221" s="87" t="s">
        <v>98</v>
      </c>
      <c r="F221" s="87" t="s">
        <v>99</v>
      </c>
      <c r="G221" s="367">
        <v>4190000260</v>
      </c>
      <c r="H221" s="367"/>
      <c r="I221" s="367"/>
      <c r="J221" s="266">
        <v>100</v>
      </c>
      <c r="K221" s="149">
        <v>2538397</v>
      </c>
      <c r="L221" s="149"/>
      <c r="M221" s="149">
        <f t="shared" si="7"/>
        <v>2538397</v>
      </c>
    </row>
    <row r="222" spans="1:13" ht="40.5" customHeight="1">
      <c r="A222" s="366" t="s">
        <v>506</v>
      </c>
      <c r="B222" s="366"/>
      <c r="C222" s="366"/>
      <c r="D222" s="366"/>
      <c r="E222" s="87" t="s">
        <v>98</v>
      </c>
      <c r="F222" s="87" t="s">
        <v>99</v>
      </c>
      <c r="G222" s="367">
        <v>4190000260</v>
      </c>
      <c r="H222" s="367"/>
      <c r="I222" s="367"/>
      <c r="J222" s="266">
        <v>200</v>
      </c>
      <c r="K222" s="149">
        <v>174565</v>
      </c>
      <c r="L222" s="149"/>
      <c r="M222" s="149">
        <f t="shared" si="7"/>
        <v>174565</v>
      </c>
    </row>
    <row r="223" spans="1:13" ht="27.75" customHeight="1">
      <c r="A223" s="366" t="s">
        <v>507</v>
      </c>
      <c r="B223" s="366"/>
      <c r="C223" s="366"/>
      <c r="D223" s="366"/>
      <c r="E223" s="87" t="s">
        <v>98</v>
      </c>
      <c r="F223" s="87" t="s">
        <v>99</v>
      </c>
      <c r="G223" s="367">
        <v>4190000260</v>
      </c>
      <c r="H223" s="367"/>
      <c r="I223" s="367"/>
      <c r="J223" s="266">
        <v>800</v>
      </c>
      <c r="K223" s="149">
        <v>3000</v>
      </c>
      <c r="L223" s="149"/>
      <c r="M223" s="149">
        <f t="shared" si="7"/>
        <v>3000</v>
      </c>
    </row>
    <row r="224" spans="1:13" ht="40.5" customHeight="1">
      <c r="A224" s="366" t="s">
        <v>488</v>
      </c>
      <c r="B224" s="366"/>
      <c r="C224" s="366"/>
      <c r="D224" s="366"/>
      <c r="E224" s="87" t="s">
        <v>98</v>
      </c>
      <c r="F224" s="87">
        <v>1101</v>
      </c>
      <c r="G224" s="367">
        <v>2310100240</v>
      </c>
      <c r="H224" s="367"/>
      <c r="I224" s="367"/>
      <c r="J224" s="266">
        <v>200</v>
      </c>
      <c r="K224" s="149">
        <v>370000</v>
      </c>
      <c r="L224" s="149"/>
      <c r="M224" s="149">
        <f t="shared" si="7"/>
        <v>370000</v>
      </c>
    </row>
    <row r="225" spans="1:13" ht="24.75" customHeight="1">
      <c r="A225" s="364" t="s">
        <v>567</v>
      </c>
      <c r="B225" s="364"/>
      <c r="C225" s="364"/>
      <c r="D225" s="364"/>
      <c r="E225" s="88"/>
      <c r="F225" s="88"/>
      <c r="G225" s="365"/>
      <c r="H225" s="365"/>
      <c r="I225" s="365"/>
      <c r="J225" s="265"/>
      <c r="K225" s="256">
        <f>K19+K74+K77+K125+K213</f>
        <v>305819035.00999999</v>
      </c>
      <c r="L225" s="269">
        <f>L19+L74+L77+L125+L213</f>
        <v>4801959.16</v>
      </c>
      <c r="M225" s="269">
        <f>M19+M74+M77+M125+M213</f>
        <v>310620994.16999996</v>
      </c>
    </row>
  </sheetData>
  <mergeCells count="447">
    <mergeCell ref="A223:D223"/>
    <mergeCell ref="G223:I223"/>
    <mergeCell ref="A224:D224"/>
    <mergeCell ref="G224:I224"/>
    <mergeCell ref="A225:D225"/>
    <mergeCell ref="G225:I225"/>
    <mergeCell ref="A220:D220"/>
    <mergeCell ref="G220:I220"/>
    <mergeCell ref="A221:D221"/>
    <mergeCell ref="G221:I221"/>
    <mergeCell ref="A222:D222"/>
    <mergeCell ref="G222:I222"/>
    <mergeCell ref="A217:D217"/>
    <mergeCell ref="G217:I217"/>
    <mergeCell ref="A218:D218"/>
    <mergeCell ref="G218:I218"/>
    <mergeCell ref="A219:D219"/>
    <mergeCell ref="G219:I219"/>
    <mergeCell ref="A214:D214"/>
    <mergeCell ref="G214:I214"/>
    <mergeCell ref="A215:D215"/>
    <mergeCell ref="G215:I215"/>
    <mergeCell ref="A216:D216"/>
    <mergeCell ref="G216:I216"/>
    <mergeCell ref="A211:D211"/>
    <mergeCell ref="G211:I211"/>
    <mergeCell ref="A212:D212"/>
    <mergeCell ref="G212:I212"/>
    <mergeCell ref="A213:D213"/>
    <mergeCell ref="G213:I213"/>
    <mergeCell ref="A208:D208"/>
    <mergeCell ref="G208:I208"/>
    <mergeCell ref="A209:D209"/>
    <mergeCell ref="G209:I209"/>
    <mergeCell ref="A210:D210"/>
    <mergeCell ref="G210:I210"/>
    <mergeCell ref="A205:D205"/>
    <mergeCell ref="G205:I205"/>
    <mergeCell ref="A206:D206"/>
    <mergeCell ref="G206:I206"/>
    <mergeCell ref="A207:D207"/>
    <mergeCell ref="G207:I207"/>
    <mergeCell ref="A202:D202"/>
    <mergeCell ref="G202:I202"/>
    <mergeCell ref="A203:D203"/>
    <mergeCell ref="G203:I203"/>
    <mergeCell ref="A204:D204"/>
    <mergeCell ref="G204:I204"/>
    <mergeCell ref="A199:D199"/>
    <mergeCell ref="G199:I199"/>
    <mergeCell ref="A200:D200"/>
    <mergeCell ref="G200:I200"/>
    <mergeCell ref="A201:D201"/>
    <mergeCell ref="G201:I201"/>
    <mergeCell ref="A196:D196"/>
    <mergeCell ref="G196:I196"/>
    <mergeCell ref="A197:D197"/>
    <mergeCell ref="G197:I197"/>
    <mergeCell ref="A198:D198"/>
    <mergeCell ref="G198:I198"/>
    <mergeCell ref="A193:D193"/>
    <mergeCell ref="G193:I193"/>
    <mergeCell ref="A194:D194"/>
    <mergeCell ref="G194:I194"/>
    <mergeCell ref="A195:D195"/>
    <mergeCell ref="G195:I195"/>
    <mergeCell ref="A190:D190"/>
    <mergeCell ref="G190:I190"/>
    <mergeCell ref="A191:D191"/>
    <mergeCell ref="G191:I191"/>
    <mergeCell ref="A192:D192"/>
    <mergeCell ref="G192:I192"/>
    <mergeCell ref="A187:D187"/>
    <mergeCell ref="G187:I187"/>
    <mergeCell ref="A188:D188"/>
    <mergeCell ref="G188:I188"/>
    <mergeCell ref="A189:D189"/>
    <mergeCell ref="G189:I189"/>
    <mergeCell ref="A184:D184"/>
    <mergeCell ref="G184:I184"/>
    <mergeCell ref="A185:D185"/>
    <mergeCell ref="G185:I185"/>
    <mergeCell ref="A186:D186"/>
    <mergeCell ref="G186:I186"/>
    <mergeCell ref="A181:D181"/>
    <mergeCell ref="G181:I181"/>
    <mergeCell ref="A182:D182"/>
    <mergeCell ref="G182:I182"/>
    <mergeCell ref="A183:D183"/>
    <mergeCell ref="G183:I183"/>
    <mergeCell ref="A178:D178"/>
    <mergeCell ref="G178:I178"/>
    <mergeCell ref="A179:D179"/>
    <mergeCell ref="G179:I179"/>
    <mergeCell ref="A180:D180"/>
    <mergeCell ref="G180:I180"/>
    <mergeCell ref="A175:D175"/>
    <mergeCell ref="G175:I175"/>
    <mergeCell ref="A176:D176"/>
    <mergeCell ref="G176:I176"/>
    <mergeCell ref="A177:D177"/>
    <mergeCell ref="G177:I177"/>
    <mergeCell ref="A172:D172"/>
    <mergeCell ref="G172:I172"/>
    <mergeCell ref="A173:D173"/>
    <mergeCell ref="G173:I173"/>
    <mergeCell ref="A174:D174"/>
    <mergeCell ref="G174:I174"/>
    <mergeCell ref="A170:D170"/>
    <mergeCell ref="G170:I170"/>
    <mergeCell ref="A171:D171"/>
    <mergeCell ref="G171:I171"/>
    <mergeCell ref="A164:D164"/>
    <mergeCell ref="G164:I164"/>
    <mergeCell ref="A165:D165"/>
    <mergeCell ref="G165:I165"/>
    <mergeCell ref="A166:D166"/>
    <mergeCell ref="G166:I166"/>
    <mergeCell ref="A167:D167"/>
    <mergeCell ref="A168:D168"/>
    <mergeCell ref="G167:I167"/>
    <mergeCell ref="G168:I168"/>
    <mergeCell ref="A163:D163"/>
    <mergeCell ref="G163:I163"/>
    <mergeCell ref="A160:D160"/>
    <mergeCell ref="G160:I160"/>
    <mergeCell ref="A161:D161"/>
    <mergeCell ref="G161:I161"/>
    <mergeCell ref="A162:D162"/>
    <mergeCell ref="G162:I162"/>
    <mergeCell ref="A169:D169"/>
    <mergeCell ref="G169:I169"/>
    <mergeCell ref="A157:D157"/>
    <mergeCell ref="G157:I157"/>
    <mergeCell ref="A158:D158"/>
    <mergeCell ref="G158:I158"/>
    <mergeCell ref="A159:D159"/>
    <mergeCell ref="G159:I159"/>
    <mergeCell ref="A154:D154"/>
    <mergeCell ref="G154:I154"/>
    <mergeCell ref="A155:D155"/>
    <mergeCell ref="G155:I155"/>
    <mergeCell ref="A156:D156"/>
    <mergeCell ref="G156:I156"/>
    <mergeCell ref="A151:D151"/>
    <mergeCell ref="G151:I151"/>
    <mergeCell ref="A152:D152"/>
    <mergeCell ref="G152:I152"/>
    <mergeCell ref="A153:D153"/>
    <mergeCell ref="G153:I153"/>
    <mergeCell ref="A148:D148"/>
    <mergeCell ref="G148:I148"/>
    <mergeCell ref="A149:D149"/>
    <mergeCell ref="G149:I149"/>
    <mergeCell ref="A150:D150"/>
    <mergeCell ref="G150:I150"/>
    <mergeCell ref="A145:D145"/>
    <mergeCell ref="G145:I145"/>
    <mergeCell ref="A146:D146"/>
    <mergeCell ref="G146:I146"/>
    <mergeCell ref="A147:D147"/>
    <mergeCell ref="G147:I147"/>
    <mergeCell ref="A140:D140"/>
    <mergeCell ref="G140:I140"/>
    <mergeCell ref="A143:D143"/>
    <mergeCell ref="G143:I143"/>
    <mergeCell ref="A144:D144"/>
    <mergeCell ref="G144:I144"/>
    <mergeCell ref="G141:I141"/>
    <mergeCell ref="G142:I142"/>
    <mergeCell ref="A141:D141"/>
    <mergeCell ref="A142:D142"/>
    <mergeCell ref="A137:D137"/>
    <mergeCell ref="G137:I137"/>
    <mergeCell ref="A138:D138"/>
    <mergeCell ref="G138:I138"/>
    <mergeCell ref="A139:D139"/>
    <mergeCell ref="G139:I139"/>
    <mergeCell ref="A134:D134"/>
    <mergeCell ref="G134:I134"/>
    <mergeCell ref="A135:D135"/>
    <mergeCell ref="G135:I135"/>
    <mergeCell ref="A136:D136"/>
    <mergeCell ref="G136:I136"/>
    <mergeCell ref="A131:D131"/>
    <mergeCell ref="G131:I131"/>
    <mergeCell ref="A132:D132"/>
    <mergeCell ref="G132:I132"/>
    <mergeCell ref="A133:D133"/>
    <mergeCell ref="G133:I133"/>
    <mergeCell ref="A128:D128"/>
    <mergeCell ref="G128:I128"/>
    <mergeCell ref="A129:D129"/>
    <mergeCell ref="G129:I129"/>
    <mergeCell ref="A130:D130"/>
    <mergeCell ref="G130:I130"/>
    <mergeCell ref="A124:D124"/>
    <mergeCell ref="G124:I124"/>
    <mergeCell ref="A125:D125"/>
    <mergeCell ref="G125:I125"/>
    <mergeCell ref="A127:D127"/>
    <mergeCell ref="G127:I127"/>
    <mergeCell ref="A121:D121"/>
    <mergeCell ref="G121:I121"/>
    <mergeCell ref="A122:D122"/>
    <mergeCell ref="G122:I122"/>
    <mergeCell ref="A123:D123"/>
    <mergeCell ref="G123:I123"/>
    <mergeCell ref="A126:D126"/>
    <mergeCell ref="G126:I126"/>
    <mergeCell ref="A118:D118"/>
    <mergeCell ref="G118:I118"/>
    <mergeCell ref="A119:D119"/>
    <mergeCell ref="G119:I119"/>
    <mergeCell ref="A120:D120"/>
    <mergeCell ref="G120:I120"/>
    <mergeCell ref="A115:D115"/>
    <mergeCell ref="G115:I115"/>
    <mergeCell ref="A116:D116"/>
    <mergeCell ref="G116:I116"/>
    <mergeCell ref="A117:D117"/>
    <mergeCell ref="G117:I117"/>
    <mergeCell ref="A112:D112"/>
    <mergeCell ref="G112:I112"/>
    <mergeCell ref="A113:D113"/>
    <mergeCell ref="G113:I113"/>
    <mergeCell ref="A114:D114"/>
    <mergeCell ref="G114:I114"/>
    <mergeCell ref="A109:D109"/>
    <mergeCell ref="G109:I109"/>
    <mergeCell ref="A110:D110"/>
    <mergeCell ref="G110:I110"/>
    <mergeCell ref="A111:D111"/>
    <mergeCell ref="G111:I111"/>
    <mergeCell ref="A106:D106"/>
    <mergeCell ref="G106:I106"/>
    <mergeCell ref="A107:D107"/>
    <mergeCell ref="G107:I107"/>
    <mergeCell ref="A108:D108"/>
    <mergeCell ref="G108:I108"/>
    <mergeCell ref="A103:D103"/>
    <mergeCell ref="G103:I103"/>
    <mergeCell ref="A104:D104"/>
    <mergeCell ref="G104:I104"/>
    <mergeCell ref="A105:D105"/>
    <mergeCell ref="G105:I105"/>
    <mergeCell ref="A100:D100"/>
    <mergeCell ref="G100:I100"/>
    <mergeCell ref="A101:D101"/>
    <mergeCell ref="G101:I101"/>
    <mergeCell ref="A102:D102"/>
    <mergeCell ref="G102:I102"/>
    <mergeCell ref="A97:D97"/>
    <mergeCell ref="G97:I97"/>
    <mergeCell ref="A98:D98"/>
    <mergeCell ref="G98:I98"/>
    <mergeCell ref="A99:D99"/>
    <mergeCell ref="G99:I99"/>
    <mergeCell ref="A94:D94"/>
    <mergeCell ref="G94:I94"/>
    <mergeCell ref="A95:D95"/>
    <mergeCell ref="G95:I95"/>
    <mergeCell ref="A96:D96"/>
    <mergeCell ref="G96:I96"/>
    <mergeCell ref="A90:D90"/>
    <mergeCell ref="G90:I90"/>
    <mergeCell ref="A92:D92"/>
    <mergeCell ref="G92:I92"/>
    <mergeCell ref="A93:D93"/>
    <mergeCell ref="G93:I93"/>
    <mergeCell ref="G91:I91"/>
    <mergeCell ref="A91:D91"/>
    <mergeCell ref="A87:D87"/>
    <mergeCell ref="G87:I87"/>
    <mergeCell ref="A88:D88"/>
    <mergeCell ref="G88:I88"/>
    <mergeCell ref="A89:D89"/>
    <mergeCell ref="G89:I89"/>
    <mergeCell ref="A84:D84"/>
    <mergeCell ref="G84:I84"/>
    <mergeCell ref="A85:D85"/>
    <mergeCell ref="G85:I85"/>
    <mergeCell ref="A86:D86"/>
    <mergeCell ref="G86:I86"/>
    <mergeCell ref="A81:D81"/>
    <mergeCell ref="G81:I81"/>
    <mergeCell ref="A82:D82"/>
    <mergeCell ref="G82:I82"/>
    <mergeCell ref="A83:D83"/>
    <mergeCell ref="G83:I83"/>
    <mergeCell ref="A78:D78"/>
    <mergeCell ref="G78:I78"/>
    <mergeCell ref="A79:D79"/>
    <mergeCell ref="G79:I79"/>
    <mergeCell ref="A80:D80"/>
    <mergeCell ref="G80:I80"/>
    <mergeCell ref="A75:D75"/>
    <mergeCell ref="G75:I75"/>
    <mergeCell ref="A76:D76"/>
    <mergeCell ref="G76:I76"/>
    <mergeCell ref="A77:D77"/>
    <mergeCell ref="G77:I77"/>
    <mergeCell ref="A72:D72"/>
    <mergeCell ref="G72:I72"/>
    <mergeCell ref="A73:D73"/>
    <mergeCell ref="G73:I73"/>
    <mergeCell ref="A74:D74"/>
    <mergeCell ref="G74:I74"/>
    <mergeCell ref="A69:D69"/>
    <mergeCell ref="G69:I69"/>
    <mergeCell ref="A70:D70"/>
    <mergeCell ref="G70:I70"/>
    <mergeCell ref="A71:D71"/>
    <mergeCell ref="G71:I71"/>
    <mergeCell ref="A66:D66"/>
    <mergeCell ref="G66:I66"/>
    <mergeCell ref="A67:D67"/>
    <mergeCell ref="G67:I67"/>
    <mergeCell ref="A68:D68"/>
    <mergeCell ref="G68:I68"/>
    <mergeCell ref="A63:D63"/>
    <mergeCell ref="G63:I63"/>
    <mergeCell ref="A64:D64"/>
    <mergeCell ref="G64:I64"/>
    <mergeCell ref="A65:D65"/>
    <mergeCell ref="G65:I65"/>
    <mergeCell ref="A59:D59"/>
    <mergeCell ref="G59:I59"/>
    <mergeCell ref="A60:D60"/>
    <mergeCell ref="G60:I60"/>
    <mergeCell ref="A61:D61"/>
    <mergeCell ref="G61:I61"/>
    <mergeCell ref="G62:I62"/>
    <mergeCell ref="A62:D62"/>
    <mergeCell ref="A56:D56"/>
    <mergeCell ref="G56:I56"/>
    <mergeCell ref="A57:D57"/>
    <mergeCell ref="G57:I57"/>
    <mergeCell ref="A58:D58"/>
    <mergeCell ref="G58:I58"/>
    <mergeCell ref="A53:D53"/>
    <mergeCell ref="G53:I53"/>
    <mergeCell ref="A54:D54"/>
    <mergeCell ref="G54:I54"/>
    <mergeCell ref="A55:D55"/>
    <mergeCell ref="G55:I55"/>
    <mergeCell ref="A50:D50"/>
    <mergeCell ref="G50:I50"/>
    <mergeCell ref="A51:D51"/>
    <mergeCell ref="G51:I51"/>
    <mergeCell ref="A52:D52"/>
    <mergeCell ref="G52:I52"/>
    <mergeCell ref="A47:D47"/>
    <mergeCell ref="G47:I47"/>
    <mergeCell ref="A48:D48"/>
    <mergeCell ref="G48:I48"/>
    <mergeCell ref="A49:D49"/>
    <mergeCell ref="G49:I49"/>
    <mergeCell ref="A44:D44"/>
    <mergeCell ref="G44:I44"/>
    <mergeCell ref="A45:D45"/>
    <mergeCell ref="G45:I45"/>
    <mergeCell ref="A46:D46"/>
    <mergeCell ref="G46:I46"/>
    <mergeCell ref="A40:D40"/>
    <mergeCell ref="G40:I40"/>
    <mergeCell ref="A42:D42"/>
    <mergeCell ref="G42:I42"/>
    <mergeCell ref="A43:D43"/>
    <mergeCell ref="G43:I43"/>
    <mergeCell ref="G41:I41"/>
    <mergeCell ref="A41:D41"/>
    <mergeCell ref="A37:D37"/>
    <mergeCell ref="G37:I37"/>
    <mergeCell ref="A38:D38"/>
    <mergeCell ref="G38:I38"/>
    <mergeCell ref="A39:D39"/>
    <mergeCell ref="G39:I39"/>
    <mergeCell ref="A34:D34"/>
    <mergeCell ref="G34:I34"/>
    <mergeCell ref="A35:D35"/>
    <mergeCell ref="G35:I35"/>
    <mergeCell ref="A36:D36"/>
    <mergeCell ref="G36:I36"/>
    <mergeCell ref="A31:D31"/>
    <mergeCell ref="G31:I31"/>
    <mergeCell ref="A32:D32"/>
    <mergeCell ref="G32:I32"/>
    <mergeCell ref="A33:D33"/>
    <mergeCell ref="G33:I33"/>
    <mergeCell ref="A27:D27"/>
    <mergeCell ref="G27:I27"/>
    <mergeCell ref="A29:D29"/>
    <mergeCell ref="G29:I29"/>
    <mergeCell ref="A30:D30"/>
    <mergeCell ref="G30:I30"/>
    <mergeCell ref="A28:D28"/>
    <mergeCell ref="G28:I28"/>
    <mergeCell ref="A24:D24"/>
    <mergeCell ref="G24:I24"/>
    <mergeCell ref="A25:D25"/>
    <mergeCell ref="G25:I25"/>
    <mergeCell ref="A26:D26"/>
    <mergeCell ref="G26:I26"/>
    <mergeCell ref="A21:D21"/>
    <mergeCell ref="G21:I21"/>
    <mergeCell ref="A22:D22"/>
    <mergeCell ref="G22:I22"/>
    <mergeCell ref="A23:D23"/>
    <mergeCell ref="G23:I23"/>
    <mergeCell ref="L16:L18"/>
    <mergeCell ref="M16:M18"/>
    <mergeCell ref="A19:D19"/>
    <mergeCell ref="G19:I19"/>
    <mergeCell ref="A20:D20"/>
    <mergeCell ref="G20:I20"/>
    <mergeCell ref="A16:D18"/>
    <mergeCell ref="E16:E18"/>
    <mergeCell ref="F16:F18"/>
    <mergeCell ref="G16:I18"/>
    <mergeCell ref="J16:J18"/>
    <mergeCell ref="K16:K18"/>
    <mergeCell ref="A14:D14"/>
    <mergeCell ref="G14:I14"/>
    <mergeCell ref="J14:K14"/>
    <mergeCell ref="A15:D15"/>
    <mergeCell ref="G15:I15"/>
    <mergeCell ref="J15:M15"/>
    <mergeCell ref="A10:G10"/>
    <mergeCell ref="H10:M10"/>
    <mergeCell ref="A11:G11"/>
    <mergeCell ref="I11:K11"/>
    <mergeCell ref="A12:K12"/>
    <mergeCell ref="A13:K13"/>
    <mergeCell ref="A7:G7"/>
    <mergeCell ref="H7:M7"/>
    <mergeCell ref="A8:G8"/>
    <mergeCell ref="H8:M8"/>
    <mergeCell ref="A9:G9"/>
    <mergeCell ref="H9:M9"/>
    <mergeCell ref="H1:M1"/>
    <mergeCell ref="H2:M2"/>
    <mergeCell ref="H3:M3"/>
    <mergeCell ref="H4:M4"/>
    <mergeCell ref="H5:M5"/>
    <mergeCell ref="A6:G6"/>
    <mergeCell ref="H6:M6"/>
  </mergeCells>
  <pageMargins left="0.7" right="0.7" top="0.75" bottom="0.75" header="0.3" footer="0.3"/>
  <pageSetup paperSize="9" scale="66" orientation="portrait" r:id="rId1"/>
</worksheet>
</file>

<file path=xl/worksheets/sheet6.xml><?xml version="1.0" encoding="utf-8"?>
<worksheet xmlns="http://schemas.openxmlformats.org/spreadsheetml/2006/main" xmlns:r="http://schemas.openxmlformats.org/officeDocument/2006/relationships">
  <dimension ref="A1:J28"/>
  <sheetViews>
    <sheetView view="pageBreakPreview" zoomScaleSheetLayoutView="100" workbookViewId="0">
      <selection activeCell="K18" sqref="K18"/>
    </sheetView>
  </sheetViews>
  <sheetFormatPr defaultRowHeight="15"/>
  <cols>
    <col min="1" max="1" width="17" customWidth="1"/>
    <col min="2" max="2" width="10.7109375" customWidth="1"/>
    <col min="3" max="3" width="10.28515625" customWidth="1"/>
    <col min="4" max="4" width="11" customWidth="1"/>
    <col min="5" max="5" width="9.7109375" customWidth="1"/>
    <col min="6" max="6" width="12" customWidth="1"/>
    <col min="7" max="7" width="10.85546875" customWidth="1"/>
    <col min="8" max="8" width="11.85546875" customWidth="1"/>
    <col min="9" max="9" width="11.140625" customWidth="1"/>
    <col min="10" max="10" width="10.5703125" bestFit="1" customWidth="1"/>
  </cols>
  <sheetData>
    <row r="1" spans="1:9" s="144" customFormat="1" ht="15.75" customHeight="1">
      <c r="F1" s="308" t="s">
        <v>791</v>
      </c>
      <c r="G1" s="308"/>
      <c r="H1" s="308"/>
      <c r="I1" s="308"/>
    </row>
    <row r="2" spans="1:9" s="144" customFormat="1" ht="15.75" customHeight="1">
      <c r="F2" s="308" t="s">
        <v>239</v>
      </c>
      <c r="G2" s="308"/>
      <c r="H2" s="308"/>
      <c r="I2" s="308"/>
    </row>
    <row r="3" spans="1:9" s="144" customFormat="1" ht="15.75" customHeight="1">
      <c r="F3" s="308" t="s">
        <v>240</v>
      </c>
      <c r="G3" s="308"/>
      <c r="H3" s="308"/>
      <c r="I3" s="308"/>
    </row>
    <row r="4" spans="1:9" s="144" customFormat="1" ht="15.75" customHeight="1">
      <c r="F4" s="308" t="s">
        <v>241</v>
      </c>
      <c r="G4" s="308"/>
      <c r="H4" s="308"/>
      <c r="I4" s="308"/>
    </row>
    <row r="5" spans="1:9" s="144" customFormat="1" ht="15.75" customHeight="1">
      <c r="F5" s="308" t="s">
        <v>811</v>
      </c>
      <c r="G5" s="308"/>
      <c r="H5" s="308"/>
      <c r="I5" s="308"/>
    </row>
    <row r="6" spans="1:9" ht="15.75" customHeight="1">
      <c r="F6" s="308" t="s">
        <v>460</v>
      </c>
      <c r="G6" s="308"/>
      <c r="H6" s="308"/>
      <c r="I6" s="308"/>
    </row>
    <row r="7" spans="1:9" ht="15" customHeight="1">
      <c r="F7" s="308" t="s">
        <v>239</v>
      </c>
      <c r="G7" s="308"/>
      <c r="H7" s="308"/>
      <c r="I7" s="308"/>
    </row>
    <row r="8" spans="1:9" ht="15" customHeight="1">
      <c r="F8" s="308" t="s">
        <v>240</v>
      </c>
      <c r="G8" s="308"/>
      <c r="H8" s="308"/>
      <c r="I8" s="308"/>
    </row>
    <row r="9" spans="1:9" ht="15" customHeight="1">
      <c r="F9" s="308" t="s">
        <v>241</v>
      </c>
      <c r="G9" s="308"/>
      <c r="H9" s="308"/>
      <c r="I9" s="308"/>
    </row>
    <row r="10" spans="1:9" ht="15" customHeight="1">
      <c r="F10" s="308" t="s">
        <v>638</v>
      </c>
      <c r="G10" s="308"/>
      <c r="H10" s="308"/>
      <c r="I10" s="308"/>
    </row>
    <row r="11" spans="1:9" ht="15" customHeight="1">
      <c r="F11" s="51"/>
      <c r="G11" s="51"/>
    </row>
    <row r="12" spans="1:9" ht="15" customHeight="1">
      <c r="A12" s="310" t="s">
        <v>443</v>
      </c>
      <c r="B12" s="310"/>
      <c r="C12" s="310"/>
      <c r="D12" s="310"/>
      <c r="E12" s="310"/>
      <c r="F12" s="310"/>
      <c r="G12" s="310"/>
    </row>
    <row r="13" spans="1:9" ht="15" customHeight="1">
      <c r="A13" s="310" t="s">
        <v>444</v>
      </c>
      <c r="B13" s="310"/>
      <c r="C13" s="310"/>
      <c r="D13" s="310"/>
      <c r="E13" s="310"/>
      <c r="F13" s="310"/>
      <c r="G13" s="310"/>
    </row>
    <row r="14" spans="1:9" ht="15" customHeight="1">
      <c r="A14" s="310" t="s">
        <v>621</v>
      </c>
      <c r="B14" s="310"/>
      <c r="C14" s="310"/>
      <c r="D14" s="310"/>
      <c r="E14" s="310"/>
      <c r="F14" s="310"/>
      <c r="G14" s="310"/>
    </row>
    <row r="17" spans="1:10">
      <c r="A17" s="389" t="s">
        <v>445</v>
      </c>
      <c r="B17" s="391" t="s">
        <v>327</v>
      </c>
      <c r="C17" s="392"/>
      <c r="D17" s="392"/>
      <c r="E17" s="392"/>
      <c r="F17" s="392"/>
      <c r="G17" s="392"/>
      <c r="H17" s="392"/>
      <c r="I17" s="393"/>
    </row>
    <row r="18" spans="1:10" ht="246" customHeight="1">
      <c r="A18" s="390"/>
      <c r="B18" s="6" t="s">
        <v>446</v>
      </c>
      <c r="C18" s="6" t="s">
        <v>447</v>
      </c>
      <c r="D18" s="6" t="s">
        <v>448</v>
      </c>
      <c r="E18" s="6" t="s">
        <v>449</v>
      </c>
      <c r="F18" s="114" t="s">
        <v>450</v>
      </c>
      <c r="G18" s="6" t="s">
        <v>650</v>
      </c>
      <c r="H18" s="53" t="s">
        <v>451</v>
      </c>
      <c r="I18" s="6" t="s">
        <v>703</v>
      </c>
    </row>
    <row r="19" spans="1:10" ht="43.5" customHeight="1">
      <c r="A19" s="54" t="s">
        <v>452</v>
      </c>
      <c r="B19" s="55">
        <v>112670</v>
      </c>
      <c r="C19" s="4">
        <v>689511</v>
      </c>
      <c r="D19" s="4">
        <v>1104483</v>
      </c>
      <c r="E19" s="4">
        <v>126316</v>
      </c>
      <c r="F19" s="4">
        <v>124556</v>
      </c>
      <c r="G19" s="4">
        <v>331260</v>
      </c>
      <c r="H19" s="56"/>
      <c r="I19" s="55"/>
    </row>
    <row r="20" spans="1:10" ht="44.25" customHeight="1">
      <c r="A20" s="57" t="s">
        <v>453</v>
      </c>
      <c r="B20" s="55">
        <v>61172</v>
      </c>
      <c r="C20" s="4">
        <v>845519</v>
      </c>
      <c r="D20" s="4">
        <v>327196</v>
      </c>
      <c r="E20" s="4">
        <v>126316</v>
      </c>
      <c r="F20" s="4">
        <v>171633</v>
      </c>
      <c r="G20" s="4">
        <v>351650</v>
      </c>
      <c r="H20" s="55">
        <v>140207</v>
      </c>
      <c r="I20" s="55">
        <v>300000</v>
      </c>
    </row>
    <row r="21" spans="1:10" ht="45" customHeight="1">
      <c r="A21" s="57" t="s">
        <v>454</v>
      </c>
      <c r="B21" s="55">
        <v>114101</v>
      </c>
      <c r="C21" s="4">
        <v>1261553</v>
      </c>
      <c r="D21" s="4">
        <v>973055</v>
      </c>
      <c r="E21" s="4">
        <v>221052</v>
      </c>
      <c r="F21" s="52" t="s">
        <v>455</v>
      </c>
      <c r="G21" s="4">
        <v>350800</v>
      </c>
      <c r="H21" s="55">
        <v>98200</v>
      </c>
      <c r="I21" s="55">
        <v>300000</v>
      </c>
    </row>
    <row r="22" spans="1:10" ht="43.5" customHeight="1">
      <c r="A22" s="57" t="s">
        <v>456</v>
      </c>
      <c r="B22" s="55">
        <v>76907</v>
      </c>
      <c r="C22" s="4">
        <v>259555</v>
      </c>
      <c r="D22" s="4">
        <v>0</v>
      </c>
      <c r="E22" s="4">
        <v>0</v>
      </c>
      <c r="F22" s="52" t="s">
        <v>457</v>
      </c>
      <c r="G22" s="58">
        <v>74290</v>
      </c>
      <c r="H22" s="56"/>
      <c r="I22" s="55">
        <v>693900</v>
      </c>
    </row>
    <row r="23" spans="1:10" ht="44.25" customHeight="1">
      <c r="A23" s="57" t="s">
        <v>458</v>
      </c>
      <c r="B23" s="55">
        <v>135150</v>
      </c>
      <c r="C23" s="4">
        <v>1732073</v>
      </c>
      <c r="D23" s="4">
        <v>716646</v>
      </c>
      <c r="E23" s="4">
        <v>126316</v>
      </c>
      <c r="F23" s="4">
        <v>198889</v>
      </c>
      <c r="G23" s="4">
        <v>291200</v>
      </c>
      <c r="H23" s="56"/>
      <c r="I23" s="55"/>
    </row>
    <row r="24" spans="1:10" s="178" customFormat="1" ht="44.25" customHeight="1">
      <c r="A24" s="193" t="s">
        <v>702</v>
      </c>
      <c r="B24" s="55"/>
      <c r="C24" s="185">
        <v>300000</v>
      </c>
      <c r="D24" s="185"/>
      <c r="E24" s="185"/>
      <c r="F24" s="185"/>
      <c r="G24" s="185"/>
      <c r="H24" s="56"/>
      <c r="I24" s="55">
        <v>450000</v>
      </c>
    </row>
    <row r="25" spans="1:10">
      <c r="A25" s="59" t="s">
        <v>459</v>
      </c>
      <c r="B25" s="60">
        <f t="shared" ref="B25:H25" si="0">B19+B20+B21+B22+B23+B24</f>
        <v>500000</v>
      </c>
      <c r="C25" s="60">
        <f t="shared" si="0"/>
        <v>5088211</v>
      </c>
      <c r="D25" s="60">
        <f t="shared" si="0"/>
        <v>3121380</v>
      </c>
      <c r="E25" s="60">
        <f t="shared" si="0"/>
        <v>600000</v>
      </c>
      <c r="F25" s="60">
        <f t="shared" si="0"/>
        <v>887900</v>
      </c>
      <c r="G25" s="60">
        <f t="shared" si="0"/>
        <v>1399200</v>
      </c>
      <c r="H25" s="60">
        <f t="shared" si="0"/>
        <v>238407</v>
      </c>
      <c r="I25" s="60">
        <f>I19+I20+I21+I22+I23+I24</f>
        <v>1743900</v>
      </c>
      <c r="J25" s="213"/>
    </row>
    <row r="28" spans="1:10">
      <c r="B28" s="61"/>
    </row>
  </sheetData>
  <mergeCells count="15">
    <mergeCell ref="F6:I6"/>
    <mergeCell ref="F7:I7"/>
    <mergeCell ref="F8:I8"/>
    <mergeCell ref="F9:I9"/>
    <mergeCell ref="F10:I10"/>
    <mergeCell ref="A14:G14"/>
    <mergeCell ref="A17:A18"/>
    <mergeCell ref="A12:G12"/>
    <mergeCell ref="A13:G13"/>
    <mergeCell ref="B17:I17"/>
    <mergeCell ref="F1:I1"/>
    <mergeCell ref="F2:I2"/>
    <mergeCell ref="F3:I3"/>
    <mergeCell ref="F4:I4"/>
    <mergeCell ref="F5:I5"/>
  </mergeCell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Приложение 1</vt:lpstr>
      <vt:lpstr>Приложение 2</vt:lpstr>
      <vt:lpstr>Приложение 3</vt:lpstr>
      <vt:lpstr>Приложение 4</vt:lpstr>
      <vt:lpstr>Приложение 5</vt:lpstr>
      <vt:lpstr>Приложение 6</vt:lpstr>
    </vt:vector>
  </TitlesOfParts>
  <Company>Финансовый отдел</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ФО</dc:creator>
  <cp:lastModifiedBy>ФО</cp:lastModifiedBy>
  <cp:lastPrinted>2023-04-06T13:07:32Z</cp:lastPrinted>
  <dcterms:created xsi:type="dcterms:W3CDTF">2014-09-25T13:17:34Z</dcterms:created>
  <dcterms:modified xsi:type="dcterms:W3CDTF">2023-04-06T13:07:47Z</dcterms:modified>
</cp:coreProperties>
</file>